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ovlyapustina\AppData\Local\SAP\SAP GUI\tmp\"/>
    </mc:Choice>
  </mc:AlternateContent>
  <workbookProtection workbookAlgorithmName="SHA-512" workbookHashValue="hUx+nitVoHMhl5bMPbMvJclcBCYRmfTwa8pW7tkDuHHBTi6/tubOHcw8/cObaqbx5/SZyJVX91Nf0iH6GBKKqA==" workbookSaltValue="io/gLuYMXdiNyhoXlHGaRA==" workbookSpinCount="100000" lockStructure="1"/>
  <bookViews>
    <workbookView xWindow="0" yWindow="0" windowWidth="22680" windowHeight="10845"/>
  </bookViews>
  <sheets>
    <sheet name="Лист1" sheetId="1" r:id="rId1"/>
  </sheets>
  <definedNames>
    <definedName name="_xlnm._FilterDatabase" localSheetId="0" hidden="1">Лист1!$D$7:$P$71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4" i="1" l="1"/>
  <c r="O104" i="1"/>
  <c r="N104" i="1"/>
  <c r="M104" i="1"/>
  <c r="L104" i="1"/>
  <c r="K104" i="1"/>
  <c r="J104" i="1"/>
  <c r="I104" i="1"/>
  <c r="H104" i="1"/>
  <c r="G104" i="1"/>
  <c r="F104" i="1"/>
  <c r="E104" i="1"/>
  <c r="P102" i="1"/>
  <c r="M102" i="1"/>
  <c r="J102" i="1"/>
  <c r="G102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P100" i="1"/>
  <c r="P99" i="1"/>
  <c r="P98" i="1"/>
  <c r="M98" i="1"/>
  <c r="J98" i="1"/>
  <c r="G98" i="1"/>
  <c r="P97" i="1"/>
  <c r="M97" i="1"/>
  <c r="J97" i="1"/>
  <c r="G97" i="1"/>
  <c r="P96" i="1"/>
  <c r="M96" i="1"/>
  <c r="J96" i="1"/>
  <c r="G96" i="1"/>
  <c r="P95" i="1"/>
  <c r="M95" i="1"/>
  <c r="J95" i="1"/>
  <c r="G95" i="1"/>
  <c r="P94" i="1"/>
  <c r="M94" i="1"/>
  <c r="J94" i="1"/>
  <c r="G94" i="1"/>
  <c r="P93" i="1"/>
  <c r="M93" i="1"/>
  <c r="J93" i="1"/>
  <c r="G93" i="1"/>
  <c r="P92" i="1"/>
  <c r="M92" i="1"/>
  <c r="J92" i="1"/>
  <c r="G92" i="1"/>
  <c r="P91" i="1"/>
  <c r="M91" i="1"/>
  <c r="J91" i="1"/>
  <c r="G91" i="1"/>
  <c r="P90" i="1"/>
  <c r="M90" i="1"/>
  <c r="J90" i="1"/>
  <c r="G90" i="1"/>
  <c r="P89" i="1"/>
  <c r="M89" i="1"/>
  <c r="J89" i="1"/>
  <c r="G89" i="1"/>
  <c r="P88" i="1"/>
  <c r="M88" i="1"/>
  <c r="J88" i="1"/>
  <c r="G88" i="1"/>
  <c r="P87" i="1"/>
  <c r="M87" i="1"/>
  <c r="J87" i="1"/>
  <c r="G87" i="1"/>
  <c r="P86" i="1"/>
  <c r="M86" i="1"/>
  <c r="J86" i="1"/>
  <c r="G86" i="1"/>
  <c r="P85" i="1"/>
  <c r="M85" i="1"/>
  <c r="J85" i="1"/>
  <c r="G85" i="1"/>
  <c r="P84" i="1"/>
  <c r="M84" i="1"/>
  <c r="J84" i="1"/>
  <c r="G84" i="1"/>
  <c r="P83" i="1"/>
  <c r="M83" i="1"/>
  <c r="J83" i="1"/>
  <c r="G83" i="1"/>
  <c r="P81" i="1"/>
  <c r="O81" i="1"/>
  <c r="N81" i="1"/>
  <c r="M81" i="1"/>
  <c r="L81" i="1"/>
  <c r="K81" i="1"/>
  <c r="J81" i="1"/>
  <c r="I81" i="1"/>
  <c r="H81" i="1"/>
  <c r="G81" i="1"/>
  <c r="F81" i="1"/>
  <c r="E81" i="1"/>
  <c r="P80" i="1"/>
  <c r="O80" i="1"/>
  <c r="N80" i="1"/>
  <c r="M80" i="1"/>
  <c r="L80" i="1"/>
  <c r="K80" i="1"/>
  <c r="J80" i="1"/>
  <c r="I80" i="1"/>
  <c r="H80" i="1"/>
  <c r="G80" i="1"/>
  <c r="F80" i="1"/>
  <c r="E80" i="1"/>
  <c r="P79" i="1"/>
  <c r="O79" i="1"/>
  <c r="N79" i="1"/>
  <c r="M79" i="1"/>
  <c r="L79" i="1"/>
  <c r="K79" i="1"/>
  <c r="J79" i="1"/>
  <c r="I79" i="1"/>
  <c r="H79" i="1"/>
  <c r="G79" i="1"/>
  <c r="F79" i="1"/>
  <c r="E79" i="1"/>
  <c r="P78" i="1"/>
  <c r="O78" i="1"/>
  <c r="N78" i="1"/>
  <c r="M78" i="1"/>
  <c r="L78" i="1"/>
  <c r="K78" i="1"/>
  <c r="J78" i="1"/>
  <c r="I78" i="1"/>
  <c r="H78" i="1"/>
  <c r="G78" i="1"/>
  <c r="F78" i="1"/>
  <c r="E78" i="1"/>
  <c r="AF71" i="1"/>
  <c r="AC71" i="1" s="1"/>
  <c r="D71" i="1"/>
  <c r="AF70" i="1"/>
  <c r="AD70" i="1" s="1"/>
  <c r="W70" i="1"/>
  <c r="D70" i="1"/>
  <c r="AF69" i="1"/>
  <c r="AE69" i="1" s="1"/>
  <c r="D69" i="1"/>
  <c r="AF68" i="1"/>
  <c r="AB68" i="1" s="1"/>
  <c r="D68" i="1"/>
  <c r="AF67" i="1"/>
  <c r="P67" i="1"/>
  <c r="O67" i="1"/>
  <c r="N67" i="1"/>
  <c r="M67" i="1"/>
  <c r="L67" i="1"/>
  <c r="K67" i="1"/>
  <c r="Z67" i="1" s="1"/>
  <c r="J67" i="1"/>
  <c r="I67" i="1"/>
  <c r="H67" i="1"/>
  <c r="G67" i="1"/>
  <c r="F67" i="1"/>
  <c r="E67" i="1"/>
  <c r="T67" i="1" s="1"/>
  <c r="AF66" i="1"/>
  <c r="AB66" i="1" s="1"/>
  <c r="AF65" i="1"/>
  <c r="D65" i="1"/>
  <c r="AF64" i="1"/>
  <c r="AC64" i="1" s="1"/>
  <c r="D64" i="1"/>
  <c r="AF63" i="1"/>
  <c r="AA63" i="1" s="1"/>
  <c r="D63" i="1"/>
  <c r="AF62" i="1"/>
  <c r="AE62" i="1" s="1"/>
  <c r="D62" i="1"/>
  <c r="AF61" i="1"/>
  <c r="AB61" i="1" s="1"/>
  <c r="D61" i="1"/>
  <c r="AF60" i="1"/>
  <c r="AC60" i="1" s="1"/>
  <c r="D60" i="1"/>
  <c r="AF59" i="1"/>
  <c r="AC59" i="1" s="1"/>
  <c r="D59" i="1"/>
  <c r="AF58" i="1"/>
  <c r="AE58" i="1" s="1"/>
  <c r="D58" i="1"/>
  <c r="AF57" i="1"/>
  <c r="X57" i="1" s="1"/>
  <c r="D57" i="1"/>
  <c r="AF56" i="1"/>
  <c r="AC56" i="1" s="1"/>
  <c r="D56" i="1"/>
  <c r="AF55" i="1"/>
  <c r="AE55" i="1" s="1"/>
  <c r="D55" i="1"/>
  <c r="AF54" i="1"/>
  <c r="AC54" i="1" s="1"/>
  <c r="D54" i="1"/>
  <c r="AF53" i="1"/>
  <c r="AE53" i="1" s="1"/>
  <c r="D53" i="1"/>
  <c r="AF52" i="1"/>
  <c r="AC52" i="1" s="1"/>
  <c r="D52" i="1"/>
  <c r="AF51" i="1"/>
  <c r="AD51" i="1" s="1"/>
  <c r="D51" i="1"/>
  <c r="AF50" i="1"/>
  <c r="X50" i="1" s="1"/>
  <c r="P50" i="1"/>
  <c r="P34" i="1" s="1"/>
  <c r="P82" i="1" s="1"/>
  <c r="M50" i="1"/>
  <c r="J50" i="1"/>
  <c r="G50" i="1"/>
  <c r="G34" i="1" s="1"/>
  <c r="G82" i="1" s="1"/>
  <c r="AF49" i="1"/>
  <c r="AE49" i="1" s="1"/>
  <c r="D49" i="1"/>
  <c r="AF48" i="1"/>
  <c r="AA48" i="1" s="1"/>
  <c r="D48" i="1"/>
  <c r="AF47" i="1"/>
  <c r="AE47" i="1" s="1"/>
  <c r="D47" i="1"/>
  <c r="AF46" i="1"/>
  <c r="AD46" i="1" s="1"/>
  <c r="D46" i="1"/>
  <c r="AF45" i="1"/>
  <c r="U45" i="1" s="1"/>
  <c r="D45" i="1"/>
  <c r="AF44" i="1"/>
  <c r="D44" i="1"/>
  <c r="AF43" i="1"/>
  <c r="AA43" i="1" s="1"/>
  <c r="D43" i="1"/>
  <c r="AF42" i="1"/>
  <c r="Y42" i="1" s="1"/>
  <c r="D42" i="1"/>
  <c r="AF41" i="1"/>
  <c r="AB41" i="1" s="1"/>
  <c r="D41" i="1"/>
  <c r="AF40" i="1"/>
  <c r="AE40" i="1" s="1"/>
  <c r="D40" i="1"/>
  <c r="AF39" i="1"/>
  <c r="AE39" i="1" s="1"/>
  <c r="D39" i="1"/>
  <c r="AF38" i="1"/>
  <c r="AD38" i="1" s="1"/>
  <c r="D38" i="1"/>
  <c r="AF37" i="1"/>
  <c r="AA37" i="1" s="1"/>
  <c r="P37" i="1"/>
  <c r="M37" i="1"/>
  <c r="J37" i="1"/>
  <c r="G37" i="1"/>
  <c r="AF36" i="1"/>
  <c r="AA36" i="1" s="1"/>
  <c r="P36" i="1"/>
  <c r="M36" i="1"/>
  <c r="J36" i="1"/>
  <c r="G36" i="1"/>
  <c r="AF35" i="1"/>
  <c r="P35" i="1"/>
  <c r="M35" i="1"/>
  <c r="J35" i="1"/>
  <c r="G35" i="1"/>
  <c r="AF34" i="1"/>
  <c r="AC34" i="1" s="1"/>
  <c r="AF33" i="1"/>
  <c r="AA33" i="1" s="1"/>
  <c r="T33" i="1"/>
  <c r="AF32" i="1"/>
  <c r="AE32" i="1" s="1"/>
  <c r="D32" i="1"/>
  <c r="AF31" i="1"/>
  <c r="AC31" i="1" s="1"/>
  <c r="D31" i="1"/>
  <c r="AF30" i="1"/>
  <c r="AE30" i="1" s="1"/>
  <c r="D30" i="1"/>
  <c r="AF29" i="1"/>
  <c r="AE29" i="1" s="1"/>
  <c r="D29" i="1"/>
  <c r="AF28" i="1"/>
  <c r="P28" i="1"/>
  <c r="O28" i="1"/>
  <c r="N28" i="1"/>
  <c r="M28" i="1"/>
  <c r="L28" i="1"/>
  <c r="K28" i="1"/>
  <c r="Z28" i="1" s="1"/>
  <c r="J28" i="1"/>
  <c r="I28" i="1"/>
  <c r="H28" i="1"/>
  <c r="G28" i="1"/>
  <c r="F28" i="1"/>
  <c r="E28" i="1"/>
  <c r="T28" i="1" s="1"/>
  <c r="AF27" i="1"/>
  <c r="AE27" i="1" s="1"/>
  <c r="D27" i="1"/>
  <c r="AF26" i="1"/>
  <c r="AE26" i="1" s="1"/>
  <c r="D26" i="1"/>
  <c r="AF25" i="1"/>
  <c r="AE25" i="1" s="1"/>
  <c r="D25" i="1"/>
  <c r="AF24" i="1"/>
  <c r="AB24" i="1" s="1"/>
  <c r="D24" i="1"/>
  <c r="AF23" i="1"/>
  <c r="X23" i="1" s="1"/>
  <c r="D23" i="1"/>
  <c r="AF22" i="1"/>
  <c r="X22" i="1" s="1"/>
  <c r="D22" i="1"/>
  <c r="AF21" i="1"/>
  <c r="P21" i="1"/>
  <c r="O21" i="1"/>
  <c r="N21" i="1"/>
  <c r="M21" i="1"/>
  <c r="L21" i="1"/>
  <c r="K21" i="1"/>
  <c r="Z21" i="1" s="1"/>
  <c r="J21" i="1"/>
  <c r="I21" i="1"/>
  <c r="H21" i="1"/>
  <c r="G21" i="1"/>
  <c r="F21" i="1"/>
  <c r="E21" i="1"/>
  <c r="AF20" i="1"/>
  <c r="AB20" i="1" s="1"/>
  <c r="AF19" i="1"/>
  <c r="AC19" i="1" s="1"/>
  <c r="AF18" i="1"/>
  <c r="AB18" i="1" s="1"/>
  <c r="D18" i="1"/>
  <c r="AF17" i="1"/>
  <c r="AD17" i="1" s="1"/>
  <c r="D17" i="1"/>
  <c r="AF16" i="1"/>
  <c r="AE16" i="1" s="1"/>
  <c r="D16" i="1"/>
  <c r="AF15" i="1"/>
  <c r="AB15" i="1" s="1"/>
  <c r="D15" i="1"/>
  <c r="AF14" i="1"/>
  <c r="P14" i="1"/>
  <c r="O14" i="1"/>
  <c r="N14" i="1"/>
  <c r="M14" i="1"/>
  <c r="L14" i="1"/>
  <c r="K14" i="1"/>
  <c r="J14" i="1"/>
  <c r="I14" i="1"/>
  <c r="H14" i="1"/>
  <c r="G14" i="1"/>
  <c r="F14" i="1"/>
  <c r="E14" i="1"/>
  <c r="AF13" i="1"/>
  <c r="AA13" i="1" s="1"/>
  <c r="D13" i="1"/>
  <c r="AF12" i="1"/>
  <c r="AE12" i="1" s="1"/>
  <c r="D12" i="1"/>
  <c r="AF11" i="1"/>
  <c r="AA11" i="1" s="1"/>
  <c r="D11" i="1"/>
  <c r="AF10" i="1"/>
  <c r="AB10" i="1" s="1"/>
  <c r="D10" i="1"/>
  <c r="AE36" i="1" l="1"/>
  <c r="S62" i="1"/>
  <c r="Z38" i="1"/>
  <c r="AB52" i="1"/>
  <c r="V38" i="1"/>
  <c r="T40" i="1"/>
  <c r="W48" i="1"/>
  <c r="T52" i="1"/>
  <c r="U14" i="1"/>
  <c r="S18" i="1"/>
  <c r="AE52" i="1"/>
  <c r="AA70" i="1"/>
  <c r="W47" i="1"/>
  <c r="AE18" i="1"/>
  <c r="AB38" i="1"/>
  <c r="X52" i="1"/>
  <c r="Z55" i="1"/>
  <c r="S11" i="1"/>
  <c r="AA47" i="1"/>
  <c r="Z52" i="1"/>
  <c r="AA55" i="1"/>
  <c r="AC55" i="1"/>
  <c r="X60" i="1"/>
  <c r="V11" i="1"/>
  <c r="W13" i="1"/>
  <c r="S56" i="1"/>
  <c r="W11" i="1"/>
  <c r="AB11" i="1"/>
  <c r="T55" i="1"/>
  <c r="AE10" i="1"/>
  <c r="AE11" i="1"/>
  <c r="Z13" i="1"/>
  <c r="V16" i="1"/>
  <c r="W52" i="1"/>
  <c r="U55" i="1"/>
  <c r="X56" i="1"/>
  <c r="S59" i="1"/>
  <c r="T11" i="1"/>
  <c r="AC11" i="1"/>
  <c r="S15" i="1"/>
  <c r="T18" i="1"/>
  <c r="U21" i="1"/>
  <c r="X48" i="1"/>
  <c r="AB57" i="1"/>
  <c r="T59" i="1"/>
  <c r="Z60" i="1"/>
  <c r="T15" i="1"/>
  <c r="V21" i="1"/>
  <c r="AB21" i="1"/>
  <c r="T31" i="1"/>
  <c r="X42" i="1"/>
  <c r="S53" i="1"/>
  <c r="Y59" i="1"/>
  <c r="AE60" i="1"/>
  <c r="AE67" i="1"/>
  <c r="Y15" i="1"/>
  <c r="Y11" i="1"/>
  <c r="Y14" i="1"/>
  <c r="Z15" i="1"/>
  <c r="X21" i="1"/>
  <c r="AD21" i="1"/>
  <c r="AA56" i="1"/>
  <c r="U58" i="1"/>
  <c r="S60" i="1"/>
  <c r="Z11" i="1"/>
  <c r="T12" i="1"/>
  <c r="T14" i="1"/>
  <c r="AE15" i="1"/>
  <c r="Y21" i="1"/>
  <c r="AC30" i="1"/>
  <c r="U43" i="1"/>
  <c r="Y54" i="1"/>
  <c r="V60" i="1"/>
  <c r="T10" i="1"/>
  <c r="Z18" i="1"/>
  <c r="Y10" i="1"/>
  <c r="T13" i="1"/>
  <c r="AC18" i="1"/>
  <c r="T30" i="1"/>
  <c r="Y36" i="1"/>
  <c r="AC41" i="1"/>
  <c r="AA45" i="1"/>
  <c r="T47" i="1"/>
  <c r="T48" i="1"/>
  <c r="W56" i="1"/>
  <c r="T57" i="1"/>
  <c r="W60" i="1"/>
  <c r="X63" i="1"/>
  <c r="AE64" i="1"/>
  <c r="Z66" i="1"/>
  <c r="AC12" i="1"/>
  <c r="AC13" i="1"/>
  <c r="AB16" i="1"/>
  <c r="W18" i="1"/>
  <c r="V19" i="1"/>
  <c r="AC21" i="1"/>
  <c r="AB29" i="1"/>
  <c r="U36" i="1"/>
  <c r="T37" i="1"/>
  <c r="T42" i="1"/>
  <c r="V46" i="1"/>
  <c r="AC47" i="1"/>
  <c r="AB48" i="1"/>
  <c r="AE56" i="1"/>
  <c r="AA60" i="1"/>
  <c r="AC62" i="1"/>
  <c r="V64" i="1"/>
  <c r="X70" i="1"/>
  <c r="T41" i="1"/>
  <c r="W64" i="1"/>
  <c r="U66" i="1"/>
  <c r="V67" i="1"/>
  <c r="S10" i="1"/>
  <c r="Y18" i="1"/>
  <c r="W41" i="1"/>
  <c r="V56" i="1"/>
  <c r="Z64" i="1"/>
  <c r="W66" i="1"/>
  <c r="W10" i="1"/>
  <c r="Z12" i="1"/>
  <c r="V13" i="1"/>
  <c r="AB13" i="1"/>
  <c r="AC15" i="1"/>
  <c r="Y28" i="1"/>
  <c r="AE33" i="1"/>
  <c r="AD37" i="1"/>
  <c r="U42" i="1"/>
  <c r="S43" i="1"/>
  <c r="AE43" i="1"/>
  <c r="X49" i="1"/>
  <c r="AD56" i="1"/>
  <c r="V59" i="1"/>
  <c r="T60" i="1"/>
  <c r="AD60" i="1"/>
  <c r="U62" i="1"/>
  <c r="W63" i="1"/>
  <c r="AE63" i="1"/>
  <c r="X64" i="1"/>
  <c r="Y66" i="1"/>
  <c r="AC69" i="1"/>
  <c r="Y70" i="1"/>
  <c r="X71" i="1"/>
  <c r="X13" i="1"/>
  <c r="AD13" i="1"/>
  <c r="T17" i="1"/>
  <c r="X19" i="1"/>
  <c r="U28" i="1"/>
  <c r="S29" i="1"/>
  <c r="W30" i="1"/>
  <c r="Z31" i="1"/>
  <c r="V33" i="1"/>
  <c r="W37" i="1"/>
  <c r="T39" i="1"/>
  <c r="Z40" i="1"/>
  <c r="Z42" i="1"/>
  <c r="V43" i="1"/>
  <c r="T51" i="1"/>
  <c r="Z59" i="1"/>
  <c r="Y63" i="1"/>
  <c r="S64" i="1"/>
  <c r="AB64" i="1"/>
  <c r="S66" i="1"/>
  <c r="AA66" i="1"/>
  <c r="S69" i="1"/>
  <c r="AC70" i="1"/>
  <c r="Z10" i="1"/>
  <c r="AC10" i="1"/>
  <c r="S13" i="1"/>
  <c r="Y13" i="1"/>
  <c r="AE13" i="1"/>
  <c r="I103" i="1"/>
  <c r="O103" i="1"/>
  <c r="W15" i="1"/>
  <c r="Z17" i="1"/>
  <c r="AD19" i="1"/>
  <c r="V28" i="1"/>
  <c r="X29" i="1"/>
  <c r="AA30" i="1"/>
  <c r="AB31" i="1"/>
  <c r="W33" i="1"/>
  <c r="V37" i="1"/>
  <c r="X37" i="1"/>
  <c r="Z39" i="1"/>
  <c r="AB40" i="1"/>
  <c r="AC42" i="1"/>
  <c r="W43" i="1"/>
  <c r="Z51" i="1"/>
  <c r="S54" i="1"/>
  <c r="AB59" i="1"/>
  <c r="S63" i="1"/>
  <c r="Z63" i="1"/>
  <c r="T64" i="1"/>
  <c r="AD64" i="1"/>
  <c r="T66" i="1"/>
  <c r="AC66" i="1"/>
  <c r="AD67" i="1"/>
  <c r="T69" i="1"/>
  <c r="U70" i="1"/>
  <c r="AE70" i="1"/>
  <c r="AC28" i="1"/>
  <c r="Z33" i="1"/>
  <c r="Y37" i="1"/>
  <c r="Z37" i="1"/>
  <c r="AB39" i="1"/>
  <c r="S42" i="1"/>
  <c r="AD42" i="1"/>
  <c r="Z43" i="1"/>
  <c r="T63" i="1"/>
  <c r="AC63" i="1"/>
  <c r="U69" i="1"/>
  <c r="U13" i="1"/>
  <c r="K103" i="1"/>
  <c r="AC33" i="1"/>
  <c r="AB37" i="1"/>
  <c r="AC37" i="1"/>
  <c r="AC43" i="1"/>
  <c r="T49" i="1"/>
  <c r="V63" i="1"/>
  <c r="AD63" i="1"/>
  <c r="Y69" i="1"/>
  <c r="X10" i="1"/>
  <c r="AD10" i="1"/>
  <c r="AA12" i="1"/>
  <c r="AC14" i="1"/>
  <c r="X15" i="1"/>
  <c r="AD15" i="1"/>
  <c r="Z16" i="1"/>
  <c r="X18" i="1"/>
  <c r="AD18" i="1"/>
  <c r="W19" i="1"/>
  <c r="AE19" i="1"/>
  <c r="D21" i="1"/>
  <c r="S21" i="1" s="1"/>
  <c r="AC29" i="1"/>
  <c r="Z30" i="1"/>
  <c r="X31" i="1"/>
  <c r="S33" i="1"/>
  <c r="AB33" i="1"/>
  <c r="W34" i="1"/>
  <c r="AE35" i="1"/>
  <c r="U37" i="1"/>
  <c r="W38" i="1"/>
  <c r="V39" i="1"/>
  <c r="X40" i="1"/>
  <c r="U41" i="1"/>
  <c r="AE41" i="1"/>
  <c r="T43" i="1"/>
  <c r="AB43" i="1"/>
  <c r="AB46" i="1"/>
  <c r="Z47" i="1"/>
  <c r="V48" i="1"/>
  <c r="AD48" i="1"/>
  <c r="V52" i="1"/>
  <c r="AD52" i="1"/>
  <c r="X54" i="1"/>
  <c r="W55" i="1"/>
  <c r="T56" i="1"/>
  <c r="AB56" i="1"/>
  <c r="Y58" i="1"/>
  <c r="W59" i="1"/>
  <c r="AD59" i="1"/>
  <c r="X62" i="1"/>
  <c r="U63" i="1"/>
  <c r="AB63" i="1"/>
  <c r="AA64" i="1"/>
  <c r="X66" i="1"/>
  <c r="AD66" i="1"/>
  <c r="W67" i="1"/>
  <c r="AB69" i="1"/>
  <c r="V70" i="1"/>
  <c r="AB70" i="1"/>
  <c r="AE48" i="1"/>
  <c r="X59" i="1"/>
  <c r="AE59" i="1"/>
  <c r="AB62" i="1"/>
  <c r="AE66" i="1"/>
  <c r="Z19" i="1"/>
  <c r="T29" i="1"/>
  <c r="X41" i="1"/>
  <c r="Y50" i="1"/>
  <c r="AA10" i="1"/>
  <c r="U15" i="1"/>
  <c r="U18" i="1"/>
  <c r="S19" i="1"/>
  <c r="Y41" i="1"/>
  <c r="Z48" i="1"/>
  <c r="U10" i="1"/>
  <c r="U12" i="1"/>
  <c r="AA15" i="1"/>
  <c r="AA18" i="1"/>
  <c r="AA19" i="1"/>
  <c r="V10" i="1"/>
  <c r="W12" i="1"/>
  <c r="V15" i="1"/>
  <c r="T16" i="1"/>
  <c r="V18" i="1"/>
  <c r="T19" i="1"/>
  <c r="AB19" i="1"/>
  <c r="Y29" i="1"/>
  <c r="U30" i="1"/>
  <c r="S31" i="1"/>
  <c r="Y33" i="1"/>
  <c r="AE37" i="1"/>
  <c r="S38" i="1"/>
  <c r="S41" i="1"/>
  <c r="AA41" i="1"/>
  <c r="Y43" i="1"/>
  <c r="U46" i="1"/>
  <c r="U47" i="1"/>
  <c r="S48" i="1"/>
  <c r="S52" i="1"/>
  <c r="AA52" i="1"/>
  <c r="Z56" i="1"/>
  <c r="T58" i="1"/>
  <c r="U59" i="1"/>
  <c r="AA59" i="1"/>
  <c r="T62" i="1"/>
  <c r="V66" i="1"/>
  <c r="AA67" i="1"/>
  <c r="X69" i="1"/>
  <c r="T70" i="1"/>
  <c r="Z70" i="1"/>
  <c r="X11" i="1"/>
  <c r="AD11" i="1"/>
  <c r="V12" i="1"/>
  <c r="AB12" i="1"/>
  <c r="AD14" i="1"/>
  <c r="U16" i="1"/>
  <c r="AA16" i="1"/>
  <c r="S17" i="1"/>
  <c r="Y17" i="1"/>
  <c r="AE17" i="1"/>
  <c r="AB22" i="1"/>
  <c r="AE28" i="1"/>
  <c r="V30" i="1"/>
  <c r="AB30" i="1"/>
  <c r="AA31" i="1"/>
  <c r="X33" i="1"/>
  <c r="AD33" i="1"/>
  <c r="T34" i="1"/>
  <c r="AE34" i="1"/>
  <c r="T35" i="1"/>
  <c r="T36" i="1"/>
  <c r="D37" i="1"/>
  <c r="S37" i="1" s="1"/>
  <c r="U39" i="1"/>
  <c r="AA39" i="1"/>
  <c r="S40" i="1"/>
  <c r="AA40" i="1"/>
  <c r="X43" i="1"/>
  <c r="AD43" i="1"/>
  <c r="Z46" i="1"/>
  <c r="V47" i="1"/>
  <c r="AB47" i="1"/>
  <c r="W49" i="1"/>
  <c r="S51" i="1"/>
  <c r="Y51" i="1"/>
  <c r="AE51" i="1"/>
  <c r="V55" i="1"/>
  <c r="AB55" i="1"/>
  <c r="X58" i="1"/>
  <c r="Y67" i="1"/>
  <c r="W71" i="1"/>
  <c r="AE71" i="1"/>
  <c r="X12" i="1"/>
  <c r="AD12" i="1"/>
  <c r="V14" i="1"/>
  <c r="W16" i="1"/>
  <c r="AC16" i="1"/>
  <c r="U17" i="1"/>
  <c r="AA17" i="1"/>
  <c r="T25" i="1"/>
  <c r="X30" i="1"/>
  <c r="AD30" i="1"/>
  <c r="V31" i="1"/>
  <c r="AD31" i="1"/>
  <c r="X34" i="1"/>
  <c r="V35" i="1"/>
  <c r="X36" i="1"/>
  <c r="W39" i="1"/>
  <c r="AC39" i="1"/>
  <c r="V40" i="1"/>
  <c r="AD40" i="1"/>
  <c r="X47" i="1"/>
  <c r="AD47" i="1"/>
  <c r="Y49" i="1"/>
  <c r="AB50" i="1"/>
  <c r="U51" i="1"/>
  <c r="AA51" i="1"/>
  <c r="X53" i="1"/>
  <c r="X55" i="1"/>
  <c r="AD55" i="1"/>
  <c r="AB58" i="1"/>
  <c r="X61" i="1"/>
  <c r="U67" i="1"/>
  <c r="Z71" i="1"/>
  <c r="U11" i="1"/>
  <c r="S12" i="1"/>
  <c r="Y12" i="1"/>
  <c r="X16" i="1"/>
  <c r="AD16" i="1"/>
  <c r="V17" i="1"/>
  <c r="AB17" i="1"/>
  <c r="X25" i="1"/>
  <c r="T27" i="1"/>
  <c r="AD28" i="1"/>
  <c r="U29" i="1"/>
  <c r="S30" i="1"/>
  <c r="Y30" i="1"/>
  <c r="W31" i="1"/>
  <c r="AE31" i="1"/>
  <c r="U33" i="1"/>
  <c r="Z34" i="1"/>
  <c r="Y35" i="1"/>
  <c r="X39" i="1"/>
  <c r="AD39" i="1"/>
  <c r="W40" i="1"/>
  <c r="S44" i="1"/>
  <c r="S47" i="1"/>
  <c r="Y47" i="1"/>
  <c r="AB49" i="1"/>
  <c r="V51" i="1"/>
  <c r="AB51" i="1"/>
  <c r="AA53" i="1"/>
  <c r="Y55" i="1"/>
  <c r="S58" i="1"/>
  <c r="AC58" i="1"/>
  <c r="AB60" i="1"/>
  <c r="Y62" i="1"/>
  <c r="AB67" i="1"/>
  <c r="T68" i="1"/>
  <c r="S71" i="1"/>
  <c r="AA71" i="1"/>
  <c r="Z14" i="1"/>
  <c r="S16" i="1"/>
  <c r="Y16" i="1"/>
  <c r="W17" i="1"/>
  <c r="AC17" i="1"/>
  <c r="T22" i="1"/>
  <c r="AB25" i="1"/>
  <c r="J34" i="1"/>
  <c r="J82" i="1" s="1"/>
  <c r="AA34" i="1"/>
  <c r="AB36" i="1"/>
  <c r="AC36" i="1"/>
  <c r="Y39" i="1"/>
  <c r="S49" i="1"/>
  <c r="W51" i="1"/>
  <c r="AC51" i="1"/>
  <c r="AC67" i="1"/>
  <c r="T71" i="1"/>
  <c r="AB71" i="1"/>
  <c r="X17" i="1"/>
  <c r="AD34" i="1"/>
  <c r="X51" i="1"/>
  <c r="X67" i="1"/>
  <c r="V71" i="1"/>
  <c r="AD71" i="1"/>
  <c r="D35" i="1"/>
  <c r="S35" i="1" s="1"/>
  <c r="D36" i="1"/>
  <c r="S36" i="1" s="1"/>
  <c r="AE20" i="1"/>
  <c r="AA20" i="1"/>
  <c r="W20" i="1"/>
  <c r="S20" i="1"/>
  <c r="AD20" i="1"/>
  <c r="Z20" i="1"/>
  <c r="V20" i="1"/>
  <c r="AC20" i="1"/>
  <c r="Y20" i="1"/>
  <c r="U20" i="1"/>
  <c r="T23" i="1"/>
  <c r="AE24" i="1"/>
  <c r="AA24" i="1"/>
  <c r="W24" i="1"/>
  <c r="S24" i="1"/>
  <c r="AD24" i="1"/>
  <c r="Z24" i="1"/>
  <c r="V24" i="1"/>
  <c r="AC24" i="1"/>
  <c r="Y24" i="1"/>
  <c r="U24" i="1"/>
  <c r="T20" i="1"/>
  <c r="AE21" i="1"/>
  <c r="AA21" i="1"/>
  <c r="W21" i="1"/>
  <c r="T24" i="1"/>
  <c r="AE23" i="1"/>
  <c r="AA23" i="1"/>
  <c r="W23" i="1"/>
  <c r="S23" i="1"/>
  <c r="AD23" i="1"/>
  <c r="Z23" i="1"/>
  <c r="V23" i="1"/>
  <c r="AC23" i="1"/>
  <c r="Y23" i="1"/>
  <c r="U23" i="1"/>
  <c r="D14" i="1"/>
  <c r="S14" i="1" s="1"/>
  <c r="H103" i="1"/>
  <c r="W14" i="1"/>
  <c r="L103" i="1"/>
  <c r="AA14" i="1"/>
  <c r="P103" i="1"/>
  <c r="AE14" i="1"/>
  <c r="X20" i="1"/>
  <c r="T21" i="1"/>
  <c r="AE22" i="1"/>
  <c r="AA22" i="1"/>
  <c r="W22" i="1"/>
  <c r="S22" i="1"/>
  <c r="AD22" i="1"/>
  <c r="Z22" i="1"/>
  <c r="V22" i="1"/>
  <c r="AC22" i="1"/>
  <c r="Y22" i="1"/>
  <c r="U22" i="1"/>
  <c r="AB23" i="1"/>
  <c r="X24" i="1"/>
  <c r="X27" i="1"/>
  <c r="AB27" i="1"/>
  <c r="AC44" i="1"/>
  <c r="Y44" i="1"/>
  <c r="U44" i="1"/>
  <c r="T26" i="1"/>
  <c r="V44" i="1"/>
  <c r="AA44" i="1"/>
  <c r="AD45" i="1"/>
  <c r="Z45" i="1"/>
  <c r="V45" i="1"/>
  <c r="AA50" i="1"/>
  <c r="W50" i="1"/>
  <c r="AD50" i="1"/>
  <c r="Z50" i="1"/>
  <c r="V50" i="1"/>
  <c r="S55" i="1"/>
  <c r="D50" i="1"/>
  <c r="AE65" i="1"/>
  <c r="AA65" i="1"/>
  <c r="W65" i="1"/>
  <c r="S65" i="1"/>
  <c r="AD65" i="1"/>
  <c r="Z65" i="1"/>
  <c r="V65" i="1"/>
  <c r="AC65" i="1"/>
  <c r="Y65" i="1"/>
  <c r="U65" i="1"/>
  <c r="U25" i="1"/>
  <c r="Y25" i="1"/>
  <c r="AC25" i="1"/>
  <c r="U26" i="1"/>
  <c r="Y26" i="1"/>
  <c r="AC26" i="1"/>
  <c r="U27" i="1"/>
  <c r="Y27" i="1"/>
  <c r="AC27" i="1"/>
  <c r="V29" i="1"/>
  <c r="Z29" i="1"/>
  <c r="AD29" i="1"/>
  <c r="U32" i="1"/>
  <c r="Y32" i="1"/>
  <c r="AC32" i="1"/>
  <c r="U35" i="1"/>
  <c r="AC35" i="1"/>
  <c r="V36" i="1"/>
  <c r="Z36" i="1"/>
  <c r="AD36" i="1"/>
  <c r="T38" i="1"/>
  <c r="X38" i="1"/>
  <c r="AC38" i="1"/>
  <c r="S39" i="1"/>
  <c r="AE42" i="1"/>
  <c r="AA42" i="1"/>
  <c r="W42" i="1"/>
  <c r="W44" i="1"/>
  <c r="AB44" i="1"/>
  <c r="W45" i="1"/>
  <c r="AB45" i="1"/>
  <c r="S46" i="1"/>
  <c r="X46" i="1"/>
  <c r="AC46" i="1"/>
  <c r="AD49" i="1"/>
  <c r="Z49" i="1"/>
  <c r="V49" i="1"/>
  <c r="AC49" i="1"/>
  <c r="AE50" i="1"/>
  <c r="T53" i="1"/>
  <c r="AB53" i="1"/>
  <c r="T54" i="1"/>
  <c r="AB54" i="1"/>
  <c r="AE61" i="1"/>
  <c r="AA61" i="1"/>
  <c r="W61" i="1"/>
  <c r="S61" i="1"/>
  <c r="AD61" i="1"/>
  <c r="Z61" i="1"/>
  <c r="V61" i="1"/>
  <c r="AC61" i="1"/>
  <c r="Y61" i="1"/>
  <c r="U61" i="1"/>
  <c r="T65" i="1"/>
  <c r="X68" i="1"/>
  <c r="E103" i="1"/>
  <c r="X28" i="1"/>
  <c r="AB28" i="1"/>
  <c r="T32" i="1"/>
  <c r="X32" i="1"/>
  <c r="AB32" i="1"/>
  <c r="X35" i="1"/>
  <c r="AB35" i="1"/>
  <c r="D67" i="1"/>
  <c r="S67" i="1" s="1"/>
  <c r="S70" i="1"/>
  <c r="F103" i="1"/>
  <c r="N103" i="1"/>
  <c r="X14" i="1"/>
  <c r="AB14" i="1"/>
  <c r="U19" i="1"/>
  <c r="Y19" i="1"/>
  <c r="V25" i="1"/>
  <c r="Z25" i="1"/>
  <c r="AD25" i="1"/>
  <c r="V26" i="1"/>
  <c r="Z26" i="1"/>
  <c r="AD26" i="1"/>
  <c r="V27" i="1"/>
  <c r="Z27" i="1"/>
  <c r="AD27" i="1"/>
  <c r="D28" i="1"/>
  <c r="S28" i="1" s="1"/>
  <c r="W29" i="1"/>
  <c r="AA29" i="1"/>
  <c r="U31" i="1"/>
  <c r="Y31" i="1"/>
  <c r="V32" i="1"/>
  <c r="Z32" i="1"/>
  <c r="AD32" i="1"/>
  <c r="M34" i="1"/>
  <c r="U34" i="1"/>
  <c r="Z35" i="1"/>
  <c r="AD35" i="1"/>
  <c r="W36" i="1"/>
  <c r="U38" i="1"/>
  <c r="Y38" i="1"/>
  <c r="AC40" i="1"/>
  <c r="Y40" i="1"/>
  <c r="U40" i="1"/>
  <c r="AD41" i="1"/>
  <c r="Z41" i="1"/>
  <c r="V41" i="1"/>
  <c r="V42" i="1"/>
  <c r="AB42" i="1"/>
  <c r="X44" i="1"/>
  <c r="AD44" i="1"/>
  <c r="S45" i="1"/>
  <c r="X45" i="1"/>
  <c r="AC45" i="1"/>
  <c r="T46" i="1"/>
  <c r="Y46" i="1"/>
  <c r="AC48" i="1"/>
  <c r="Y48" i="1"/>
  <c r="U48" i="1"/>
  <c r="U49" i="1"/>
  <c r="AA49" i="1"/>
  <c r="T50" i="1"/>
  <c r="W53" i="1"/>
  <c r="U54" i="1"/>
  <c r="AE57" i="1"/>
  <c r="AA57" i="1"/>
  <c r="W57" i="1"/>
  <c r="S57" i="1"/>
  <c r="AD57" i="1"/>
  <c r="Z57" i="1"/>
  <c r="V57" i="1"/>
  <c r="AC57" i="1"/>
  <c r="Y57" i="1"/>
  <c r="U57" i="1"/>
  <c r="T61" i="1"/>
  <c r="X65" i="1"/>
  <c r="X26" i="1"/>
  <c r="AB26" i="1"/>
  <c r="G103" i="1"/>
  <c r="S25" i="1"/>
  <c r="W25" i="1"/>
  <c r="AA25" i="1"/>
  <c r="S26" i="1"/>
  <c r="W26" i="1"/>
  <c r="AA26" i="1"/>
  <c r="S27" i="1"/>
  <c r="W27" i="1"/>
  <c r="AA27" i="1"/>
  <c r="W28" i="1"/>
  <c r="AA28" i="1"/>
  <c r="S32" i="1"/>
  <c r="W32" i="1"/>
  <c r="AA32" i="1"/>
  <c r="V34" i="1"/>
  <c r="W35" i="1"/>
  <c r="AA35" i="1"/>
  <c r="AE38" i="1"/>
  <c r="AA38" i="1"/>
  <c r="T44" i="1"/>
  <c r="Z44" i="1"/>
  <c r="AE44" i="1"/>
  <c r="T45" i="1"/>
  <c r="Y45" i="1"/>
  <c r="AE45" i="1"/>
  <c r="AE46" i="1"/>
  <c r="AA46" i="1"/>
  <c r="W46" i="1"/>
  <c r="U50" i="1"/>
  <c r="AC50" i="1"/>
  <c r="AD53" i="1"/>
  <c r="Z53" i="1"/>
  <c r="V53" i="1"/>
  <c r="AC53" i="1"/>
  <c r="Y53" i="1"/>
  <c r="U53" i="1"/>
  <c r="AE54" i="1"/>
  <c r="AA54" i="1"/>
  <c r="W54" i="1"/>
  <c r="AD54" i="1"/>
  <c r="Z54" i="1"/>
  <c r="V54" i="1"/>
  <c r="AB65" i="1"/>
  <c r="AE68" i="1"/>
  <c r="AA68" i="1"/>
  <c r="W68" i="1"/>
  <c r="S68" i="1"/>
  <c r="AD68" i="1"/>
  <c r="Z68" i="1"/>
  <c r="V68" i="1"/>
  <c r="AC68" i="1"/>
  <c r="Y68" i="1"/>
  <c r="U68" i="1"/>
  <c r="V58" i="1"/>
  <c r="Z58" i="1"/>
  <c r="AD58" i="1"/>
  <c r="V62" i="1"/>
  <c r="Z62" i="1"/>
  <c r="AD62" i="1"/>
  <c r="V69" i="1"/>
  <c r="Z69" i="1"/>
  <c r="AD69" i="1"/>
  <c r="U52" i="1"/>
  <c r="Y52" i="1"/>
  <c r="U56" i="1"/>
  <c r="Y56" i="1"/>
  <c r="W58" i="1"/>
  <c r="AA58" i="1"/>
  <c r="U60" i="1"/>
  <c r="Y60" i="1"/>
  <c r="W62" i="1"/>
  <c r="AA62" i="1"/>
  <c r="U64" i="1"/>
  <c r="Y64" i="1"/>
  <c r="W69" i="1"/>
  <c r="AA69" i="1"/>
  <c r="U71" i="1"/>
  <c r="Y71" i="1"/>
  <c r="Y34" i="1" l="1"/>
  <c r="J103" i="1"/>
  <c r="M82" i="1"/>
  <c r="AB34" i="1"/>
  <c r="S50" i="1"/>
  <c r="D34" i="1"/>
  <c r="S34" i="1" s="1"/>
  <c r="M103" i="1"/>
  <c r="S8" i="1" l="1"/>
  <c r="AG18" i="1" s="1"/>
  <c r="B4" i="1"/>
  <c r="AG25" i="1" l="1"/>
  <c r="AG10" i="1"/>
  <c r="AG16" i="1"/>
  <c r="AG22" i="1"/>
  <c r="AG8" i="1"/>
  <c r="AG13" i="1"/>
  <c r="AG23" i="1"/>
  <c r="AG19" i="1"/>
  <c r="AG14" i="1"/>
  <c r="AG24" i="1"/>
  <c r="AG9" i="1"/>
  <c r="AG15" i="1"/>
  <c r="AG20" i="1"/>
  <c r="AG26" i="1"/>
  <c r="AG11" i="1"/>
  <c r="AG17" i="1"/>
  <c r="AG21" i="1"/>
  <c r="AG27" i="1"/>
  <c r="AG12" i="1"/>
  <c r="Y8" i="1" l="1"/>
  <c r="A6" i="1" s="1"/>
  <c r="A4" i="1" l="1"/>
</calcChain>
</file>

<file path=xl/sharedStrings.xml><?xml version="1.0" encoding="utf-8"?>
<sst xmlns="http://schemas.openxmlformats.org/spreadsheetml/2006/main" count="301" uniqueCount="183">
  <si>
    <t>ФОРМА ПРЕДОСТАВЛЕНИЯ ИНФОРМАЦИИ ПО ОХРАНЕ ТРУДА И БЕЗОПАСНОСТИ ДОРОЖНОГО ДВИЖЕНИЯ ОТ ПОДРЯДНЫХ/СУБПОДРЯДНЫХ ОРГАНИЗАЦИЙ</t>
  </si>
  <si>
    <t>за</t>
  </si>
  <si>
    <t>месяц</t>
  </si>
  <si>
    <t>года</t>
  </si>
  <si>
    <t xml:space="preserve"> (наименование подрядной организации)</t>
  </si>
  <si>
    <t xml:space="preserve"> (ИНН подрядной организации)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</si>
  <si>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</si>
  <si>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</si>
  <si>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</si>
  <si>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</si>
  <si>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</si>
  <si>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</si>
  <si>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</si>
  <si>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</si>
  <si>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</si>
  <si>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</si>
  <si>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</si>
  <si>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</si>
  <si>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</si>
  <si>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</si>
  <si>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</si>
  <si>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</si>
  <si>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</si>
  <si>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</si>
  <si>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Количество работников подрядных и субподрядных организаций, работающих на объектах ОГ по договору </t>
  </si>
  <si>
    <t>ежемесячно</t>
  </si>
  <si>
    <t>человек</t>
  </si>
  <si>
    <t>EHS02_003</t>
  </si>
  <si>
    <t>Общее количество отработанных человеко-часов</t>
  </si>
  <si>
    <t>чел.-часов</t>
  </si>
  <si>
    <t>EHS02_004</t>
  </si>
  <si>
    <t xml:space="preserve">Общее количество отработанных человеко-дней </t>
  </si>
  <si>
    <t>чел.-дней</t>
  </si>
  <si>
    <t>EHS02_007</t>
  </si>
  <si>
    <t>Продолжительность временной нетрудоспособности в результате несчастных случаев на производстве</t>
  </si>
  <si>
    <t>календ. дни</t>
  </si>
  <si>
    <t>EHS02_010</t>
  </si>
  <si>
    <t>Количество пострадавших в результате несчастных случаев, в том числе:</t>
  </si>
  <si>
    <t>EHS02_013</t>
  </si>
  <si>
    <t xml:space="preserve"> с легкой степенью тяжести</t>
  </si>
  <si>
    <t>EHS02_016</t>
  </si>
  <si>
    <t xml:space="preserve"> с тяжелой степенью тяжести</t>
  </si>
  <si>
    <t>EHS02_019</t>
  </si>
  <si>
    <t xml:space="preserve"> со смертельным исходом</t>
  </si>
  <si>
    <t>EHS02_022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</si>
  <si>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</si>
  <si>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EHS02_027</t>
  </si>
  <si>
    <t>Раздел 2.  БЕЗОПАСНОСТЬ ДОРОЖНОГО ДВИЖЕНИЯ</t>
  </si>
  <si>
    <t>EHS02_032</t>
  </si>
  <si>
    <t>Подраздел 2.1. Дорожно-транспортные происшествия в подрядных / субподрядных организациях</t>
  </si>
  <si>
    <t>EHS02_033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</si>
  <si>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</si>
  <si>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>шт.</t>
  </si>
  <si>
    <t>EHS02_034</t>
  </si>
  <si>
    <t>количество ДТП категории С (Катастрофические)</t>
  </si>
  <si>
    <t>EHS02_100</t>
  </si>
  <si>
    <t>количество ДТП категории М (Тяжелые)</t>
  </si>
  <si>
    <t>EHS02_101</t>
  </si>
  <si>
    <t>количество ДТП категории S (Серьезные)</t>
  </si>
  <si>
    <t>EHS02_102</t>
  </si>
  <si>
    <t>количество ДТП категории О (Прочие)</t>
  </si>
  <si>
    <t>EHS02_103</t>
  </si>
  <si>
    <t>по вине водителя подрядной/субподрядной организации</t>
  </si>
  <si>
    <t>EHS02_035</t>
  </si>
  <si>
    <t>по вине третьих лиц</t>
  </si>
  <si>
    <t>EHS02_036</t>
  </si>
  <si>
    <t xml:space="preserve">Количество пострадавших в ДТП, всего, из них:                           </t>
  </si>
  <si>
    <t>EHS02_037</t>
  </si>
  <si>
    <t xml:space="preserve"> работников ОГ</t>
  </si>
  <si>
    <t>EHS02_038</t>
  </si>
  <si>
    <t xml:space="preserve"> работников подрядной/субподрядной организации</t>
  </si>
  <si>
    <t>EHS02_042</t>
  </si>
  <si>
    <t>Количество Третьих лиц, пострадавших в ДТП</t>
  </si>
  <si>
    <t>EHS02_046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</si>
  <si>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</si>
  <si>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млн. км.</t>
  </si>
  <si>
    <t>EHS02_047</t>
  </si>
  <si>
    <t>Подраздел 2.2. Информация по транспорту в подрядных / субподрядных организациях, выполняющих работы, услуги для ОГ</t>
  </si>
  <si>
    <t>EHS02_048</t>
  </si>
  <si>
    <t xml:space="preserve">Количество ТС подрядных / субподрядных организаций, всего, из них: </t>
  </si>
  <si>
    <t>ежеквартально</t>
  </si>
  <si>
    <t>ед.</t>
  </si>
  <si>
    <t>EHS02_049</t>
  </si>
  <si>
    <t>Оснащено ремнями безопасности</t>
  </si>
  <si>
    <t>EHS02_050</t>
  </si>
  <si>
    <t>Оснащено БСМТС</t>
  </si>
  <si>
    <t>EHS02_051</t>
  </si>
  <si>
    <t>Оснащено видеорегистраторами</t>
  </si>
  <si>
    <t>EHS02_052</t>
  </si>
  <si>
    <t>Количество легкового транспорта подрядных / субподрядных организаций, из них</t>
  </si>
  <si>
    <t>EHS02_053</t>
  </si>
  <si>
    <t>оснащено ремнями безопасности</t>
  </si>
  <si>
    <t>EHS02_054</t>
  </si>
  <si>
    <t>оснащено БСМТС</t>
  </si>
  <si>
    <t>EHS02_055</t>
  </si>
  <si>
    <t>оснащено видеорегистраторами</t>
  </si>
  <si>
    <t>EHS02_056</t>
  </si>
  <si>
    <t xml:space="preserve">Количество ТС подрядных / субподрядных организаций для перевозки пассажиров (более 8 пассажирских мест), из них </t>
  </si>
  <si>
    <t>EHS02_057</t>
  </si>
  <si>
    <t>EHS02_058</t>
  </si>
  <si>
    <t>EHS02_059</t>
  </si>
  <si>
    <t>EHS02_060</t>
  </si>
  <si>
    <t>Количество ТС подрядных / субподрядных организаций для перевозки опасных грузов, из них</t>
  </si>
  <si>
    <t>EHS02_061</t>
  </si>
  <si>
    <t>EHS02_062</t>
  </si>
  <si>
    <t>EHS02_063</t>
  </si>
  <si>
    <t>EHS02_064</t>
  </si>
  <si>
    <t>Количество специальной техники подрядных / субподрядных организаций, из них:</t>
  </si>
  <si>
    <t>EHS02_065</t>
  </si>
  <si>
    <t>крановая техника на автомобильном шасси</t>
  </si>
  <si>
    <t>EHS02_066</t>
  </si>
  <si>
    <t>EHS02_067</t>
  </si>
  <si>
    <t>EHS02_068</t>
  </si>
  <si>
    <t>EHS02_069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</si>
  <si>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</si>
  <si>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EHS02_070</t>
  </si>
  <si>
    <t>Количество ТС подрядных / субподрядных организаций остальных категорий (грузовой транспорт), из них</t>
  </si>
  <si>
    <t>EHS02_071</t>
  </si>
  <si>
    <t>EHS02_072</t>
  </si>
  <si>
    <t>EHS02_073</t>
  </si>
  <si>
    <t>EHS02_074</t>
  </si>
  <si>
    <t>Количество проведенных проверок в подрядных / субподрядных организациях по безопасности дорожного движения</t>
  </si>
  <si>
    <t>ежегодно</t>
  </si>
  <si>
    <t>EHS02_075</t>
  </si>
  <si>
    <t xml:space="preserve">Количество водителей подрядных / субподрядных организаций, выполняющих работы, услуги для ОГ </t>
  </si>
  <si>
    <t>EHS02_078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</si>
  <si>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</si>
  <si>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EHS02_079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</si>
  <si>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</si>
  <si>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EHS02_080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</si>
  <si>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</si>
  <si>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EHS02_081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</si>
  <si>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</si>
  <si>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EHS02_082</t>
  </si>
  <si>
    <t>Раздел 3.  ПРОВЕРКИ СЛУЖБОЙ ПБОТОС ОГ</t>
  </si>
  <si>
    <t>EHS02_104</t>
  </si>
  <si>
    <t>Выявленные нарушения</t>
  </si>
  <si>
    <t>EHS02_105</t>
  </si>
  <si>
    <t>Нарушения в работе с не истекшим сроком</t>
  </si>
  <si>
    <t>EHS02_106</t>
  </si>
  <si>
    <t>Нарушения, устраненные в срок</t>
  </si>
  <si>
    <t>EHS02_107</t>
  </si>
  <si>
    <t>Нарушения в работе с истекшим сроком</t>
  </si>
  <si>
    <t>EHS02_108</t>
  </si>
  <si>
    <t>Устраненные нарушения с истекшим сроком</t>
  </si>
  <si>
    <t>EHS02_109</t>
  </si>
  <si>
    <t>Дата ____  " _______ " 20___г.</t>
  </si>
  <si>
    <t>М.П.</t>
  </si>
  <si>
    <t>Генеральный директор</t>
  </si>
  <si>
    <t>подпись</t>
  </si>
  <si>
    <t>ФИО</t>
  </si>
  <si>
    <t>Таблица поверок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</si>
  <si>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</si>
  <si>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</si>
  <si>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</si>
  <si>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</si>
  <si>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</si>
  <si>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</si>
  <si>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</si>
  <si>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</si>
  <si>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</si>
  <si>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</si>
  <si>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</si>
  <si>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</si>
  <si>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</si>
  <si>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</si>
  <si>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</si>
  <si>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</si>
  <si>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</si>
  <si>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</si>
  <si>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</si>
  <si>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</si>
  <si>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</si>
  <si>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</si>
  <si>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Средняя скорость ТС с учетом отработанных человеко-часов превышает 100 км в час. Проверьте правильность данных в строке 32 и/или 11.</t>
  </si>
  <si>
    <t>Сумма количества водителей подрядных / субподрядных организаций и количества иных работников подрядных ОГ, управляющих ТС подрядных организаций  &gt; количества работников подрядных и субподрядных ОГ. Проверьте правильность данных в строке 61 и/или 62;10.</t>
  </si>
  <si>
    <t>Количество отработанных человеко-часов = 0, при этом заполнены данные в других ячейках. Проверьте правильность данных в строке 11 и/или с 10 по 65</t>
  </si>
  <si>
    <t>Кол-во отработанных человеко-дней не должно быть больше количества отработанных человеко-часов. Проверьте правильность данных в строке 12 и/или 11.</t>
  </si>
  <si>
    <t>Согласовано Сторонами в качестве формы:</t>
  </si>
  <si>
    <t xml:space="preserve">Приложение к Стандартной оговорке о соблюдении  Требований по ПБОТОС и ПЛЧС для высокорисковых работ/услуг Рег. № 05.20.\331.00.3
и к Стандартной оговорке о соблюдении Требования по ПБОТОС и ПЛЧС для работ/услуг II категории влияния на ПБОТОС Рег. № 05.20.\332.00.3
</t>
  </si>
  <si>
    <t xml:space="preserve">Дополнение 2
к Приложению П к Договору (Стандартной оговорке о соблюдении 
Требований по ПБОТОС и ПЛЧС)
к Договору от «___»_______20____ г. № _______ </t>
  </si>
  <si>
    <t xml:space="preserve">От ПОКУПАТЕЛЯ:
Ф.И.О: _______________
Должность: _______________ 
Подпись: ________________________
Дата: _________________
</t>
  </si>
  <si>
    <t xml:space="preserve">От                                                                          ПОСТАВЩИКА:
Ф.И.О: ________________ 
Должность: _______________ 
Подпись: ________________________
Дата: 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</si>
</sst>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9"/>
      <name val="Arial Cyr"/>
      <charset val="204"/>
    </font>
    <font>
      <sz val="11"/>
      <color theme="1"/>
      <name val="Calibri"/>
      <family val="2"/>
      <scheme val="minor"/>
    </font>
    <font>
      <b/>
      <sz val="20"/>
      <color indexed="8"/>
      <name val="Arial Cyr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sz val="10"/>
      <name val="Mangal"/>
      <family val="2"/>
      <charset val="204"/>
    </font>
    <font>
      <sz val="11"/>
      <name val="Arial Cyr"/>
      <family val="2"/>
      <charset val="204"/>
    </font>
    <font>
      <b/>
      <sz val="11"/>
      <color rgb="FFFF0000"/>
      <name val="Arial Cyr"/>
      <charset val="204"/>
    </font>
    <font>
      <sz val="9"/>
      <color indexed="8"/>
      <name val="Arial Cyr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theme="0"/>
        <bgColor indexed="64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9" fontId="22" fillId="0" borderId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left"/>
    </xf>
    <xf numFmtId="0" fontId="3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/>
    </xf>
    <xf numFmtId="0" fontId="4" fillId="0" borderId="1" xfId="1" applyFont="1" applyFill="1" applyBorder="1" applyAlignment="1" applyProtection="1">
      <alignment horizontal="left"/>
      <protection locked="0"/>
    </xf>
    <xf numFmtId="0" fontId="6" fillId="0" borderId="0" xfId="2" applyFont="1" applyBorder="1" applyAlignment="1" applyProtection="1">
      <alignment wrapText="1"/>
      <protection locked="0"/>
    </xf>
    <xf numFmtId="0" fontId="7" fillId="0" borderId="0" xfId="3"/>
    <xf numFmtId="0" fontId="9" fillId="0" borderId="0" xfId="2" applyFont="1" applyBorder="1" applyAlignment="1" applyProtection="1">
      <alignment horizontal="center" wrapText="1"/>
    </xf>
    <xf numFmtId="0" fontId="6" fillId="0" borderId="0" xfId="2" applyFont="1" applyBorder="1" applyAlignment="1" applyProtection="1">
      <alignment vertical="top" wrapText="1"/>
    </xf>
    <xf numFmtId="0" fontId="6" fillId="0" borderId="0" xfId="2" applyFont="1" applyBorder="1" applyAlignment="1" applyProtection="1">
      <alignment wrapText="1"/>
    </xf>
    <xf numFmtId="0" fontId="11" fillId="0" borderId="0" xfId="2" quotePrefix="1" applyFont="1" applyBorder="1" applyAlignment="1" applyProtection="1">
      <alignment horizontal="center" vertical="center" wrapText="1"/>
    </xf>
    <xf numFmtId="0" fontId="12" fillId="3" borderId="2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4" fillId="3" borderId="2" xfId="2" applyNumberFormat="1" applyFont="1" applyFill="1" applyBorder="1" applyAlignment="1" applyProtection="1">
      <alignment horizontal="center" vertical="center" wrapText="1"/>
    </xf>
    <xf numFmtId="0" fontId="6" fillId="3" borderId="2" xfId="2" applyNumberFormat="1" applyFont="1" applyFill="1" applyBorder="1" applyAlignment="1" applyProtection="1">
      <alignment horizontal="center" vertical="center" wrapText="1"/>
    </xf>
    <xf numFmtId="0" fontId="15" fillId="4" borderId="3" xfId="2" applyFont="1" applyFill="1" applyBorder="1" applyAlignment="1" applyProtection="1">
      <alignment vertical="center" wrapText="1"/>
    </xf>
    <xf numFmtId="0" fontId="15" fillId="4" borderId="4" xfId="2" applyFont="1" applyFill="1" applyBorder="1" applyAlignment="1" applyProtection="1">
      <alignment vertical="center" wrapText="1"/>
    </xf>
    <xf numFmtId="0" fontId="14" fillId="4" borderId="4" xfId="2" applyFont="1" applyFill="1" applyBorder="1" applyAlignment="1" applyProtection="1">
      <alignment horizontal="center" vertical="center" wrapText="1"/>
    </xf>
    <xf numFmtId="0" fontId="6" fillId="4" borderId="4" xfId="2" applyFont="1" applyFill="1" applyBorder="1" applyAlignment="1" applyProtection="1">
      <alignment horizontal="left" vertical="center" wrapText="1"/>
    </xf>
    <xf numFmtId="0" fontId="6" fillId="4" borderId="5" xfId="2" applyFont="1" applyFill="1" applyBorder="1" applyAlignment="1" applyProtection="1">
      <alignment horizontal="left" vertical="center" wrapText="1"/>
    </xf>
    <xf numFmtId="3" fontId="7" fillId="5" borderId="0" xfId="3" applyNumberFormat="1" applyFill="1" applyAlignment="1"/>
    <xf numFmtId="3" fontId="7" fillId="0" borderId="0" xfId="3" applyNumberFormat="1" applyAlignment="1"/>
    <xf numFmtId="0" fontId="7" fillId="6" borderId="0" xfId="3" applyFill="1"/>
    <xf numFmtId="0" fontId="7" fillId="5" borderId="0" xfId="3" applyFill="1"/>
    <xf numFmtId="0" fontId="17" fillId="7" borderId="6" xfId="1" applyFont="1" applyFill="1" applyBorder="1" applyAlignment="1" applyProtection="1">
      <alignment horizontal="center" vertical="center" wrapText="1"/>
    </xf>
    <xf numFmtId="0" fontId="17" fillId="7" borderId="8" xfId="1" applyFont="1" applyFill="1" applyBorder="1" applyAlignment="1" applyProtection="1">
      <alignment horizontal="center" vertical="center" wrapText="1"/>
    </xf>
    <xf numFmtId="0" fontId="18" fillId="8" borderId="9" xfId="4" applyFont="1" applyFill="1" applyBorder="1" applyAlignment="1" applyProtection="1">
      <alignment horizontal="left" vertical="center" wrapText="1"/>
    </xf>
    <xf numFmtId="0" fontId="19" fillId="8" borderId="9" xfId="4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center" vertical="center" wrapText="1"/>
    </xf>
    <xf numFmtId="3" fontId="20" fillId="9" borderId="9" xfId="2" applyNumberFormat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9" fillId="10" borderId="9" xfId="2" applyFont="1" applyFill="1" applyBorder="1" applyAlignment="1" applyProtection="1">
      <alignment horizontal="center" vertical="center" wrapText="1"/>
    </xf>
    <xf numFmtId="1" fontId="20" fillId="9" borderId="9" xfId="2" applyNumberFormat="1" applyFont="1" applyFill="1" applyBorder="1" applyAlignment="1" applyProtection="1">
      <alignment horizontal="center" vertical="center" wrapText="1"/>
    </xf>
    <xf numFmtId="0" fontId="21" fillId="11" borderId="9" xfId="4" applyFont="1" applyFill="1" applyBorder="1" applyAlignment="1" applyProtection="1">
      <alignment horizontal="left" vertical="center" wrapText="1"/>
    </xf>
    <xf numFmtId="0" fontId="19" fillId="12" borderId="9" xfId="2" applyFont="1" applyFill="1" applyBorder="1" applyAlignment="1" applyProtection="1">
      <alignment horizontal="center" vertical="center" wrapText="1"/>
    </xf>
    <xf numFmtId="0" fontId="19" fillId="11" borderId="9" xfId="4" applyFont="1" applyFill="1" applyBorder="1" applyAlignment="1" applyProtection="1">
      <alignment horizontal="center" vertical="center" wrapText="1"/>
    </xf>
    <xf numFmtId="1" fontId="20" fillId="13" borderId="9" xfId="2" applyNumberFormat="1" applyFont="1" applyFill="1" applyBorder="1" applyAlignment="1" applyProtection="1">
      <alignment horizontal="center" vertical="center" wrapText="1"/>
    </xf>
    <xf numFmtId="1" fontId="20" fillId="12" borderId="9" xfId="5" applyNumberFormat="1" applyFont="1" applyFill="1" applyBorder="1" applyAlignment="1" applyProtection="1">
      <alignment horizontal="center" vertical="center" wrapText="1"/>
    </xf>
    <xf numFmtId="0" fontId="23" fillId="0" borderId="10" xfId="2" applyFont="1" applyBorder="1" applyAlignment="1" applyProtection="1">
      <alignment horizontal="left" vertical="center" wrapText="1" inden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9" fillId="8" borderId="9" xfId="4" applyFont="1" applyFill="1" applyBorder="1" applyAlignment="1" applyProtection="1">
      <alignment horizontal="center" vertical="center" wrapText="1"/>
      <protection hidden="1"/>
    </xf>
    <xf numFmtId="0" fontId="19" fillId="0" borderId="9" xfId="2" applyFont="1" applyFill="1" applyBorder="1" applyAlignment="1" applyProtection="1">
      <alignment horizontal="center" vertical="center" wrapText="1"/>
      <protection hidden="1"/>
    </xf>
    <xf numFmtId="0" fontId="15" fillId="4" borderId="3" xfId="2" applyFont="1" applyFill="1" applyBorder="1" applyAlignment="1" applyProtection="1">
      <alignment horizontal="left" vertical="center" wrapText="1"/>
    </xf>
    <xf numFmtId="0" fontId="15" fillId="4" borderId="4" xfId="2" applyFont="1" applyFill="1" applyBorder="1" applyAlignment="1" applyProtection="1">
      <alignment horizontal="left" vertical="center" wrapText="1"/>
    </xf>
    <xf numFmtId="0" fontId="14" fillId="4" borderId="4" xfId="2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18" fillId="11" borderId="9" xfId="4" applyFont="1" applyFill="1" applyBorder="1" applyAlignment="1" applyProtection="1">
      <alignment horizontal="left" vertical="center" wrapText="1"/>
    </xf>
    <xf numFmtId="0" fontId="18" fillId="0" borderId="9" xfId="2" applyFont="1" applyFill="1" applyBorder="1" applyAlignment="1" applyProtection="1">
      <alignment horizontal="left" vertical="center" wrapText="1" indent="1"/>
    </xf>
    <xf numFmtId="0" fontId="19" fillId="0" borderId="9" xfId="4" applyFont="1" applyFill="1" applyBorder="1" applyAlignment="1" applyProtection="1">
      <alignment horizontal="center" vertical="center" wrapText="1"/>
    </xf>
    <xf numFmtId="1" fontId="20" fillId="14" borderId="9" xfId="2" applyNumberFormat="1" applyFont="1" applyFill="1" applyBorder="1" applyAlignment="1" applyProtection="1">
      <alignment horizontal="center" vertical="center" wrapText="1"/>
    </xf>
    <xf numFmtId="0" fontId="18" fillId="0" borderId="9" xfId="4" applyFont="1" applyFill="1" applyBorder="1" applyAlignment="1" applyProtection="1">
      <alignment horizontal="left" vertical="center" wrapText="1"/>
    </xf>
    <xf numFmtId="164" fontId="20" fillId="9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7" fillId="7" borderId="9" xfId="1" applyFont="1" applyFill="1" applyBorder="1" applyAlignment="1" applyProtection="1">
      <alignment horizontal="center" vertical="center" wrapText="1"/>
    </xf>
    <xf numFmtId="0" fontId="4" fillId="7" borderId="9" xfId="1" applyFont="1" applyFill="1" applyBorder="1" applyAlignment="1" applyProtection="1">
      <alignment horizontal="center" vertical="center" wrapText="1"/>
    </xf>
    <xf numFmtId="0" fontId="4" fillId="7" borderId="2" xfId="1" applyFont="1" applyFill="1" applyBorder="1" applyAlignment="1" applyProtection="1">
      <alignment horizontal="center" vertical="center" wrapText="1"/>
    </xf>
    <xf numFmtId="1" fontId="25" fillId="12" borderId="9" xfId="1" applyNumberFormat="1" applyFont="1" applyFill="1" applyBorder="1" applyAlignment="1" applyProtection="1">
      <alignment horizontal="center" vertical="center"/>
    </xf>
    <xf numFmtId="0" fontId="23" fillId="0" borderId="9" xfId="4" applyFont="1" applyFill="1" applyBorder="1" applyAlignment="1" applyProtection="1">
      <alignment horizontal="left" vertical="center" wrapText="1"/>
    </xf>
    <xf numFmtId="0" fontId="23" fillId="0" borderId="9" xfId="2" applyFont="1" applyFill="1" applyBorder="1" applyAlignment="1" applyProtection="1">
      <alignment horizontal="left" vertical="center" wrapText="1" indent="1"/>
    </xf>
    <xf numFmtId="0" fontId="26" fillId="0" borderId="9" xfId="1" applyFont="1" applyFill="1" applyBorder="1" applyAlignment="1" applyProtection="1">
      <alignment horizontal="left" vertical="center" indent="1"/>
    </xf>
    <xf numFmtId="0" fontId="18" fillId="0" borderId="9" xfId="2" applyFont="1" applyFill="1" applyBorder="1" applyAlignment="1" applyProtection="1">
      <alignment horizontal="left" vertical="center" wrapText="1"/>
    </xf>
    <xf numFmtId="0" fontId="18" fillId="10" borderId="9" xfId="4" applyFont="1" applyFill="1" applyBorder="1" applyAlignment="1" applyProtection="1">
      <alignment horizontal="left" vertical="center" wrapText="1"/>
    </xf>
    <xf numFmtId="0" fontId="27" fillId="10" borderId="9" xfId="1" applyFont="1" applyFill="1" applyBorder="1" applyAlignment="1" applyProtection="1">
      <alignment wrapText="1"/>
    </xf>
    <xf numFmtId="0" fontId="27" fillId="10" borderId="9" xfId="1" applyFont="1" applyFill="1" applyBorder="1" applyAlignment="1" applyProtection="1">
      <alignment vertical="center" wrapText="1"/>
    </xf>
    <xf numFmtId="0" fontId="23" fillId="10" borderId="9" xfId="4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1" fillId="0" borderId="0" xfId="6"/>
    <xf numFmtId="0" fontId="1" fillId="0" borderId="0" xfId="6" applyAlignment="1"/>
    <xf numFmtId="0" fontId="1" fillId="0" borderId="0" xfId="6" applyAlignment="1">
      <alignment horizontal="center"/>
    </xf>
    <xf numFmtId="0" fontId="0" fillId="0" borderId="0" xfId="0" applyAlignment="1">
      <alignment horizontal="right"/>
    </xf>
    <xf numFmtId="1" fontId="1" fillId="0" borderId="0" xfId="6" applyNumberFormat="1" applyAlignment="1">
      <alignment horizontal="center"/>
    </xf>
    <xf numFmtId="0" fontId="29" fillId="0" borderId="3" xfId="7" applyBorder="1" applyAlignment="1">
      <alignment vertical="top" wrapText="1"/>
    </xf>
    <xf numFmtId="0" fontId="0" fillId="0" borderId="4" xfId="0" applyBorder="1" applyAlignment="1"/>
    <xf numFmtId="0" fontId="0" fillId="0" borderId="5" xfId="0" applyBorder="1" applyAlignment="1"/>
    <xf numFmtId="0" fontId="0" fillId="0" borderId="9" xfId="0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9" fillId="0" borderId="12" xfId="7" applyBorder="1" applyAlignment="1">
      <alignment wrapText="1"/>
    </xf>
    <xf numFmtId="0" fontId="0" fillId="0" borderId="11" xfId="0" applyBorder="1"/>
    <xf numFmtId="0" fontId="0" fillId="0" borderId="13" xfId="0" applyBorder="1"/>
    <xf numFmtId="0" fontId="0" fillId="0" borderId="2" xfId="0" applyFill="1" applyBorder="1" applyAlignment="1">
      <alignment horizontal="center" vertical="center"/>
    </xf>
    <xf numFmtId="0" fontId="29" fillId="0" borderId="3" xfId="7" applyBorder="1" applyAlignment="1">
      <alignment wrapText="1"/>
    </xf>
    <xf numFmtId="0" fontId="0" fillId="0" borderId="8" xfId="0" applyFill="1" applyBorder="1" applyAlignment="1">
      <alignment horizontal="center" vertical="center"/>
    </xf>
    <xf numFmtId="0" fontId="30" fillId="0" borderId="0" xfId="0" applyFont="1" applyProtection="1">
      <protection locked="0"/>
    </xf>
    <xf numFmtId="0" fontId="31" fillId="0" borderId="0" xfId="0" applyFont="1" applyAlignment="1" applyProtection="1">
      <alignment vertical="top"/>
      <protection locked="0"/>
    </xf>
    <xf numFmtId="0" fontId="30" fillId="2" borderId="0" xfId="0" applyFont="1" applyFill="1" applyAlignment="1" applyProtection="1"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19" fillId="8" borderId="0" xfId="4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8" fillId="0" borderId="1" xfId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2" borderId="0" xfId="0" applyFill="1" applyAlignment="1" applyProtection="1">
      <alignment horizontal="right" wrapText="1"/>
      <protection locked="0"/>
    </xf>
    <xf numFmtId="0" fontId="0" fillId="2" borderId="0" xfId="0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 wrapText="1"/>
      <protection locked="0"/>
    </xf>
    <xf numFmtId="3" fontId="8" fillId="0" borderId="0" xfId="1" applyNumberFormat="1" applyFont="1" applyFill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center" vertical="center" wrapText="1"/>
    </xf>
    <xf numFmtId="49" fontId="6" fillId="0" borderId="1" xfId="2" applyNumberFormat="1" applyFont="1" applyBorder="1" applyAlignment="1" applyProtection="1">
      <alignment horizontal="center" vertical="center" wrapText="1"/>
      <protection locked="0"/>
    </xf>
    <xf numFmtId="0" fontId="30" fillId="2" borderId="0" xfId="0" applyFont="1" applyFill="1" applyAlignment="1" applyProtection="1">
      <alignment wrapText="1"/>
      <protection locked="0"/>
    </xf>
    <xf numFmtId="0" fontId="30" fillId="2" borderId="0" xfId="0" applyFont="1" applyFill="1" applyAlignment="1" applyProtection="1">
      <protection locked="0"/>
    </xf>
    <xf numFmtId="0" fontId="31" fillId="0" borderId="0" xfId="0" applyFont="1" applyAlignment="1" applyProtection="1">
      <alignment horizontal="left" vertical="top" wrapText="1"/>
      <protection locked="0"/>
    </xf>
    <xf numFmtId="0" fontId="10" fillId="0" borderId="1" xfId="2" applyFont="1" applyBorder="1" applyAlignment="1" applyProtection="1">
      <alignment horizontal="center" vertical="center" wrapText="1"/>
    </xf>
    <xf numFmtId="0" fontId="16" fillId="7" borderId="6" xfId="1" applyFont="1" applyFill="1" applyBorder="1" applyAlignment="1" applyProtection="1">
      <alignment horizontal="left" vertical="center" wrapText="1"/>
    </xf>
    <xf numFmtId="0" fontId="16" fillId="7" borderId="1" xfId="1" applyFont="1" applyFill="1" applyBorder="1" applyAlignment="1" applyProtection="1">
      <alignment horizontal="left" vertical="center" wrapText="1"/>
    </xf>
    <xf numFmtId="0" fontId="16" fillId="7" borderId="7" xfId="1" applyFont="1" applyFill="1" applyBorder="1" applyAlignment="1" applyProtection="1">
      <alignment horizontal="left" vertical="center" wrapText="1"/>
    </xf>
    <xf numFmtId="0" fontId="16" fillId="7" borderId="3" xfId="1" applyFont="1" applyFill="1" applyBorder="1" applyAlignment="1" applyProtection="1">
      <alignment horizontal="left" vertical="center" wrapText="1"/>
    </xf>
    <xf numFmtId="0" fontId="16" fillId="7" borderId="4" xfId="1" applyFont="1" applyFill="1" applyBorder="1" applyAlignment="1" applyProtection="1">
      <alignment horizontal="left" vertical="center" wrapText="1"/>
    </xf>
    <xf numFmtId="0" fontId="16" fillId="7" borderId="5" xfId="1" applyFont="1" applyFill="1" applyBorder="1" applyAlignment="1" applyProtection="1">
      <alignment horizontal="left" vertical="center" wrapText="1"/>
    </xf>
    <xf numFmtId="0" fontId="28" fillId="0" borderId="0" xfId="1" applyFont="1" applyFill="1" applyAlignment="1" applyProtection="1">
      <alignment horizontal="left"/>
      <protection locked="0"/>
    </xf>
    <xf numFmtId="0" fontId="28" fillId="0" borderId="11" xfId="1" applyFont="1" applyFill="1" applyBorder="1" applyAlignment="1" applyProtection="1">
      <alignment horizontal="center" vertical="center"/>
      <protection hidden="1"/>
    </xf>
    <xf numFmtId="0" fontId="28" fillId="0" borderId="0" xfId="1" applyFont="1" applyFill="1" applyAlignment="1" applyProtection="1">
      <alignment horizontal="center" vertical="center"/>
      <protection hidden="1"/>
    </xf>
  </cellXfs>
  <cellStyles count="8">
    <cellStyle name="Гиперссылка" xfId="7" builtinId="8"/>
    <cellStyle name="Обычный" xfId="0" builtinId="0"/>
    <cellStyle name="Обычный 2" xfId="1"/>
    <cellStyle name="Обычный 3 2" xfId="6"/>
    <cellStyle name="Обычный 7" xfId="3"/>
    <cellStyle name="Обычный_Макет отчета" xfId="4"/>
    <cellStyle name="Обычный_Сводная 2012" xfId="2"/>
    <cellStyle name="Процентный 2" xfId="5"/>
  </cellStyles>
  <dxfs count="1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G120"/>
  <sheetViews>
    <sheetView tabSelected="1" topLeftCell="A100" zoomScale="70" zoomScaleNormal="70" workbookViewId="0">
      <selection activeCell="D146" sqref="D146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5" width="14.7109375" customWidth="1"/>
    <col min="6" max="6" width="14.5703125" customWidth="1"/>
    <col min="7" max="16" width="10.28515625" customWidth="1"/>
    <col min="18" max="18" width="11.28515625" hidden="1" customWidth="1"/>
    <col min="19" max="19" width="18.140625" hidden="1" customWidth="1"/>
    <col min="20" max="33" width="9" hidden="1" customWidth="1"/>
  </cols>
  <sheetData>
    <row r="1" spans="1:33" s="1" customFormat="1" ht="61.5" customHeight="1">
      <c r="A1" s="92" t="s">
        <v>180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33" s="1" customFormat="1" ht="22.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33" s="1" customFormat="1" ht="20.25" customHeight="1">
      <c r="A3" s="94"/>
      <c r="B3" s="94"/>
      <c r="C3" s="95"/>
      <c r="D3" s="95"/>
      <c r="E3" s="95"/>
      <c r="F3" s="95"/>
      <c r="G3" s="95"/>
      <c r="H3" s="95"/>
      <c r="I3" s="95"/>
      <c r="J3" s="95"/>
      <c r="K3" s="95"/>
      <c r="L3" s="4" t="s">
        <v>1</v>
      </c>
      <c r="M3" s="5"/>
      <c r="N3" s="4" t="s">
        <v>2</v>
      </c>
      <c r="O3" s="6"/>
      <c r="P3" s="4" t="s">
        <v>3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3" ht="15" customHeight="1">
      <c r="A4" s="96" t="str">
        <f ca="1" xml:space="preserve"> IF(SUM(E79:P104)&lt;146, "ЕСТЬ ОШИБКИ",IF($Y$8+1-1=1,"",$Y$8+1-1))</f>
        <v/>
      </c>
      <c r="B4" s="8">
        <f>IF(SUM(E79:P102)&lt;122,0,1)</f>
        <v>1</v>
      </c>
      <c r="C4" s="97" t="s">
        <v>4</v>
      </c>
      <c r="D4" s="97"/>
      <c r="E4" s="97"/>
      <c r="F4" s="97"/>
      <c r="G4" s="97"/>
      <c r="H4" s="97"/>
      <c r="I4" s="97"/>
      <c r="J4" s="97"/>
      <c r="K4" s="97"/>
      <c r="L4" s="9"/>
      <c r="M4" s="9"/>
      <c r="N4" s="10"/>
      <c r="O4" s="10"/>
      <c r="P4" s="10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3" ht="15" customHeight="1">
      <c r="A5" s="96"/>
      <c r="B5" s="8"/>
      <c r="C5" s="98"/>
      <c r="D5" s="98"/>
      <c r="E5" s="98"/>
      <c r="F5" s="98"/>
      <c r="G5" s="98"/>
      <c r="H5" s="98"/>
      <c r="I5" s="98"/>
      <c r="J5" s="98"/>
      <c r="K5" s="98"/>
      <c r="L5" s="9"/>
      <c r="M5" s="9"/>
      <c r="N5" s="10"/>
      <c r="O5" s="10"/>
      <c r="P5" s="10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15" customHeight="1">
      <c r="A6" s="11" t="str">
        <f ca="1" xml:space="preserve"> IF(SUM(E79:P104)&lt;146, "",IF($Y$8+1-1=1,"","(контрольная сумма для проверки соответствия данных в скан-образе с данными в отчете в формате Excel)"))</f>
        <v/>
      </c>
      <c r="B6" s="8"/>
      <c r="C6" s="102" t="s">
        <v>5</v>
      </c>
      <c r="D6" s="102"/>
      <c r="E6" s="102"/>
      <c r="F6" s="102"/>
      <c r="G6" s="102"/>
      <c r="H6" s="102"/>
      <c r="I6" s="102"/>
      <c r="J6" s="102"/>
      <c r="K6" s="102"/>
      <c r="L6" s="9"/>
      <c r="M6" s="9"/>
      <c r="N6" s="10"/>
      <c r="O6" s="10"/>
      <c r="P6" s="10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33.75">
      <c r="A7" s="12" t="s">
        <v>6</v>
      </c>
      <c r="B7" s="13" t="s">
        <v>7</v>
      </c>
      <c r="C7" s="13" t="s">
        <v>8</v>
      </c>
      <c r="D7" s="14" t="s">
        <v>9</v>
      </c>
      <c r="E7" s="15" t="s">
        <v>10</v>
      </c>
      <c r="F7" s="15" t="s">
        <v>11</v>
      </c>
      <c r="G7" s="15" t="s">
        <v>12</v>
      </c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5" t="s">
        <v>18</v>
      </c>
      <c r="N7" s="15" t="s">
        <v>19</v>
      </c>
      <c r="O7" s="15" t="s">
        <v>20</v>
      </c>
      <c r="P7" s="15" t="s">
        <v>21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3" ht="18">
      <c r="A8" s="16" t="s">
        <v>22</v>
      </c>
      <c r="B8" s="17"/>
      <c r="C8" s="17"/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20"/>
      <c r="S8" s="21">
        <f ca="1">1000000000000-ROUNDUP( SUM($S$10:$AE$71),0 )</f>
        <v>1000000000000</v>
      </c>
      <c r="T8" s="22"/>
      <c r="U8" s="22"/>
      <c r="V8" s="22"/>
      <c r="W8" s="7"/>
      <c r="X8" s="7"/>
      <c r="Y8" s="23" t="str">
        <f ca="1">AG27&amp;AG26&amp;AG25&amp;AG24&amp;AG23&amp;AG22&amp;AG21&amp;AG20&amp;AG19&amp;AG18&amp;AG17&amp;AG16&amp;AG15&amp;AG14&amp;AG13&amp;AG12&amp;AG11&amp;AG10&amp;AG9&amp;AG8</f>
        <v>0000000000001</v>
      </c>
      <c r="Z8" s="23"/>
      <c r="AA8" s="7"/>
      <c r="AB8" s="7"/>
      <c r="AC8" s="7"/>
      <c r="AD8" s="7"/>
      <c r="AE8" s="7"/>
      <c r="AF8" s="7"/>
      <c r="AG8" s="24" t="str">
        <f ca="1">MID(S8,1,1)</f>
        <v>1</v>
      </c>
    </row>
    <row r="9" spans="1:33" ht="15.75">
      <c r="A9" s="103" t="s">
        <v>23</v>
      </c>
      <c r="B9" s="104"/>
      <c r="C9" s="105"/>
      <c r="D9" s="25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24" t="str">
        <f ca="1">MID(S8,2,1)</f>
        <v>0</v>
      </c>
    </row>
    <row r="10" spans="1:33">
      <c r="A10" s="27" t="s">
        <v>24</v>
      </c>
      <c r="B10" s="28" t="s">
        <v>25</v>
      </c>
      <c r="C10" s="29" t="s">
        <v>26</v>
      </c>
      <c r="D10" s="30">
        <f>IF(SUM(E10:P10)=0,0,AVERAGEIF(E10:P10,"&lt;&gt;0"))</f>
        <v>0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R10" t="s">
        <v>27</v>
      </c>
      <c r="S10" s="7">
        <f t="shared" ref="S10:AE29" ca="1" si="0">CELL("столбец",D10)*CELL("столбец",D10)*D10*$AF10</f>
        <v>0</v>
      </c>
      <c r="T10" s="7">
        <f t="shared" ca="1" si="0"/>
        <v>0</v>
      </c>
      <c r="U10" s="7">
        <f t="shared" ca="1" si="0"/>
        <v>0</v>
      </c>
      <c r="V10" s="7">
        <f t="shared" ca="1" si="0"/>
        <v>0</v>
      </c>
      <c r="W10" s="7">
        <f t="shared" ca="1" si="0"/>
        <v>0</v>
      </c>
      <c r="X10" s="7">
        <f t="shared" ca="1" si="0"/>
        <v>0</v>
      </c>
      <c r="Y10" s="7">
        <f t="shared" ca="1" si="0"/>
        <v>0</v>
      </c>
      <c r="Z10" s="7">
        <f t="shared" ca="1" si="0"/>
        <v>0</v>
      </c>
      <c r="AA10" s="7">
        <f t="shared" ca="1" si="0"/>
        <v>0</v>
      </c>
      <c r="AB10" s="7">
        <f t="shared" ca="1" si="0"/>
        <v>0</v>
      </c>
      <c r="AC10" s="7">
        <f t="shared" ca="1" si="0"/>
        <v>0</v>
      </c>
      <c r="AD10" s="7">
        <f t="shared" ca="1" si="0"/>
        <v>0</v>
      </c>
      <c r="AE10" s="7">
        <f t="shared" ca="1" si="0"/>
        <v>0</v>
      </c>
      <c r="AF10" s="7" t="str">
        <f>RIGHT(R10,3)</f>
        <v>003</v>
      </c>
      <c r="AG10" s="24" t="str">
        <f ca="1">MID(S8,3,1)</f>
        <v>0</v>
      </c>
    </row>
    <row r="11" spans="1:33">
      <c r="A11" s="27" t="s">
        <v>28</v>
      </c>
      <c r="B11" s="28" t="s">
        <v>25</v>
      </c>
      <c r="C11" s="28" t="s">
        <v>29</v>
      </c>
      <c r="D11" s="30">
        <f>SUM(E11:P11)</f>
        <v>0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R11" t="s">
        <v>30</v>
      </c>
      <c r="S11" s="7">
        <f t="shared" ca="1" si="0"/>
        <v>0</v>
      </c>
      <c r="T11" s="7">
        <f t="shared" ca="1" si="0"/>
        <v>0</v>
      </c>
      <c r="U11" s="7">
        <f t="shared" ca="1" si="0"/>
        <v>0</v>
      </c>
      <c r="V11" s="7">
        <f t="shared" ca="1" si="0"/>
        <v>0</v>
      </c>
      <c r="W11" s="7">
        <f t="shared" ca="1" si="0"/>
        <v>0</v>
      </c>
      <c r="X11" s="7">
        <f t="shared" ca="1" si="0"/>
        <v>0</v>
      </c>
      <c r="Y11" s="7">
        <f t="shared" ca="1" si="0"/>
        <v>0</v>
      </c>
      <c r="Z11" s="7">
        <f t="shared" ca="1" si="0"/>
        <v>0</v>
      </c>
      <c r="AA11" s="7">
        <f t="shared" ca="1" si="0"/>
        <v>0</v>
      </c>
      <c r="AB11" s="7">
        <f t="shared" ca="1" si="0"/>
        <v>0</v>
      </c>
      <c r="AC11" s="7">
        <f t="shared" ca="1" si="0"/>
        <v>0</v>
      </c>
      <c r="AD11" s="7">
        <f t="shared" ca="1" si="0"/>
        <v>0</v>
      </c>
      <c r="AE11" s="7">
        <f t="shared" ca="1" si="0"/>
        <v>0</v>
      </c>
      <c r="AF11" s="7" t="str">
        <f t="shared" ref="AF11:AF71" si="1">RIGHT(R11,3)</f>
        <v>004</v>
      </c>
      <c r="AG11" s="24" t="str">
        <f ca="1">MID(S8,4,1)</f>
        <v>0</v>
      </c>
    </row>
    <row r="12" spans="1:33">
      <c r="A12" s="27" t="s">
        <v>31</v>
      </c>
      <c r="B12" s="28" t="s">
        <v>25</v>
      </c>
      <c r="C12" s="28" t="s">
        <v>32</v>
      </c>
      <c r="D12" s="30">
        <f>SUM(E12:P12)</f>
        <v>0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R12" t="s">
        <v>33</v>
      </c>
      <c r="S12" s="7">
        <f t="shared" ca="1" si="0"/>
        <v>0</v>
      </c>
      <c r="T12" s="7">
        <f t="shared" ca="1" si="0"/>
        <v>0</v>
      </c>
      <c r="U12" s="7">
        <f t="shared" ca="1" si="0"/>
        <v>0</v>
      </c>
      <c r="V12" s="7">
        <f t="shared" ca="1" si="0"/>
        <v>0</v>
      </c>
      <c r="W12" s="7">
        <f t="shared" ca="1" si="0"/>
        <v>0</v>
      </c>
      <c r="X12" s="7">
        <f t="shared" ca="1" si="0"/>
        <v>0</v>
      </c>
      <c r="Y12" s="7">
        <f t="shared" ca="1" si="0"/>
        <v>0</v>
      </c>
      <c r="Z12" s="7">
        <f t="shared" ca="1" si="0"/>
        <v>0</v>
      </c>
      <c r="AA12" s="7">
        <f t="shared" ca="1" si="0"/>
        <v>0</v>
      </c>
      <c r="AB12" s="7">
        <f t="shared" ca="1" si="0"/>
        <v>0</v>
      </c>
      <c r="AC12" s="7">
        <f t="shared" ca="1" si="0"/>
        <v>0</v>
      </c>
      <c r="AD12" s="7">
        <f t="shared" ca="1" si="0"/>
        <v>0</v>
      </c>
      <c r="AE12" s="7">
        <f t="shared" ca="1" si="0"/>
        <v>0</v>
      </c>
      <c r="AF12" s="7" t="str">
        <f t="shared" si="1"/>
        <v>007</v>
      </c>
      <c r="AG12" s="24" t="str">
        <f ca="1">MID(S8,5,1)</f>
        <v>0</v>
      </c>
    </row>
    <row r="13" spans="1:33">
      <c r="A13" s="27" t="s">
        <v>34</v>
      </c>
      <c r="B13" s="28" t="s">
        <v>25</v>
      </c>
      <c r="C13" s="32" t="s">
        <v>35</v>
      </c>
      <c r="D13" s="33">
        <f>SUM(E13:P13)</f>
        <v>0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R13" t="s">
        <v>36</v>
      </c>
      <c r="S13" s="7">
        <f t="shared" ca="1" si="0"/>
        <v>0</v>
      </c>
      <c r="T13" s="7">
        <f t="shared" ca="1" si="0"/>
        <v>0</v>
      </c>
      <c r="U13" s="7">
        <f t="shared" ca="1" si="0"/>
        <v>0</v>
      </c>
      <c r="V13" s="7">
        <f t="shared" ca="1" si="0"/>
        <v>0</v>
      </c>
      <c r="W13" s="7">
        <f t="shared" ca="1" si="0"/>
        <v>0</v>
      </c>
      <c r="X13" s="7">
        <f t="shared" ca="1" si="0"/>
        <v>0</v>
      </c>
      <c r="Y13" s="7">
        <f t="shared" ca="1" si="0"/>
        <v>0</v>
      </c>
      <c r="Z13" s="7">
        <f t="shared" ca="1" si="0"/>
        <v>0</v>
      </c>
      <c r="AA13" s="7">
        <f t="shared" ca="1" si="0"/>
        <v>0</v>
      </c>
      <c r="AB13" s="7">
        <f t="shared" ca="1" si="0"/>
        <v>0</v>
      </c>
      <c r="AC13" s="7">
        <f t="shared" ca="1" si="0"/>
        <v>0</v>
      </c>
      <c r="AD13" s="7">
        <f t="shared" ca="1" si="0"/>
        <v>0</v>
      </c>
      <c r="AE13" s="7">
        <f t="shared" ca="1" si="0"/>
        <v>0</v>
      </c>
      <c r="AF13" s="7" t="str">
        <f t="shared" si="1"/>
        <v>010</v>
      </c>
      <c r="AG13" s="24" t="str">
        <f ca="1">MID(S8,6,1)</f>
        <v>0</v>
      </c>
    </row>
    <row r="14" spans="1:33">
      <c r="A14" s="34" t="s">
        <v>37</v>
      </c>
      <c r="B14" s="35" t="s">
        <v>25</v>
      </c>
      <c r="C14" s="36" t="s">
        <v>26</v>
      </c>
      <c r="D14" s="37">
        <f>SUM(D15:D17)</f>
        <v>0</v>
      </c>
      <c r="E14" s="38">
        <f t="shared" ref="E14:P14" si="2">SUM(E15,E16,E17)</f>
        <v>0</v>
      </c>
      <c r="F14" s="38">
        <f t="shared" si="2"/>
        <v>0</v>
      </c>
      <c r="G14" s="38">
        <f t="shared" si="2"/>
        <v>0</v>
      </c>
      <c r="H14" s="38">
        <f t="shared" si="2"/>
        <v>0</v>
      </c>
      <c r="I14" s="38">
        <f t="shared" si="2"/>
        <v>0</v>
      </c>
      <c r="J14" s="38">
        <f t="shared" si="2"/>
        <v>0</v>
      </c>
      <c r="K14" s="38">
        <f t="shared" si="2"/>
        <v>0</v>
      </c>
      <c r="L14" s="38">
        <f t="shared" si="2"/>
        <v>0</v>
      </c>
      <c r="M14" s="38">
        <f t="shared" si="2"/>
        <v>0</v>
      </c>
      <c r="N14" s="38">
        <f t="shared" si="2"/>
        <v>0</v>
      </c>
      <c r="O14" s="38">
        <f t="shared" si="2"/>
        <v>0</v>
      </c>
      <c r="P14" s="38">
        <f t="shared" si="2"/>
        <v>0</v>
      </c>
      <c r="R14" t="s">
        <v>38</v>
      </c>
      <c r="S14" s="7">
        <f t="shared" ca="1" si="0"/>
        <v>0</v>
      </c>
      <c r="T14" s="7">
        <f t="shared" ca="1" si="0"/>
        <v>0</v>
      </c>
      <c r="U14" s="7">
        <f t="shared" ca="1" si="0"/>
        <v>0</v>
      </c>
      <c r="V14" s="7">
        <f t="shared" ca="1" si="0"/>
        <v>0</v>
      </c>
      <c r="W14" s="7">
        <f t="shared" ca="1" si="0"/>
        <v>0</v>
      </c>
      <c r="X14" s="7">
        <f t="shared" ca="1" si="0"/>
        <v>0</v>
      </c>
      <c r="Y14" s="7">
        <f t="shared" ca="1" si="0"/>
        <v>0</v>
      </c>
      <c r="Z14" s="7">
        <f t="shared" ca="1" si="0"/>
        <v>0</v>
      </c>
      <c r="AA14" s="7">
        <f t="shared" ca="1" si="0"/>
        <v>0</v>
      </c>
      <c r="AB14" s="7">
        <f t="shared" ca="1" si="0"/>
        <v>0</v>
      </c>
      <c r="AC14" s="7">
        <f t="shared" ca="1" si="0"/>
        <v>0</v>
      </c>
      <c r="AD14" s="7">
        <f t="shared" ca="1" si="0"/>
        <v>0</v>
      </c>
      <c r="AE14" s="7">
        <f t="shared" ca="1" si="0"/>
        <v>0</v>
      </c>
      <c r="AF14" s="7" t="str">
        <f t="shared" si="1"/>
        <v>013</v>
      </c>
      <c r="AG14" s="24" t="str">
        <f ca="1">MID(S8,7,1)</f>
        <v>0</v>
      </c>
    </row>
    <row r="15" spans="1:33">
      <c r="A15" s="39" t="s">
        <v>39</v>
      </c>
      <c r="B15" s="28" t="s">
        <v>25</v>
      </c>
      <c r="C15" s="32" t="s">
        <v>26</v>
      </c>
      <c r="D15" s="33">
        <f>SUM(E15:P15)</f>
        <v>0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R15" t="s">
        <v>40</v>
      </c>
      <c r="S15" s="7">
        <f t="shared" ca="1" si="0"/>
        <v>0</v>
      </c>
      <c r="T15" s="7">
        <f t="shared" ca="1" si="0"/>
        <v>0</v>
      </c>
      <c r="U15" s="7">
        <f t="shared" ca="1" si="0"/>
        <v>0</v>
      </c>
      <c r="V15" s="7">
        <f t="shared" ca="1" si="0"/>
        <v>0</v>
      </c>
      <c r="W15" s="7">
        <f t="shared" ca="1" si="0"/>
        <v>0</v>
      </c>
      <c r="X15" s="7">
        <f t="shared" ca="1" si="0"/>
        <v>0</v>
      </c>
      <c r="Y15" s="7">
        <f t="shared" ca="1" si="0"/>
        <v>0</v>
      </c>
      <c r="Z15" s="7">
        <f t="shared" ca="1" si="0"/>
        <v>0</v>
      </c>
      <c r="AA15" s="7">
        <f t="shared" ca="1" si="0"/>
        <v>0</v>
      </c>
      <c r="AB15" s="7">
        <f t="shared" ca="1" si="0"/>
        <v>0</v>
      </c>
      <c r="AC15" s="7">
        <f t="shared" ca="1" si="0"/>
        <v>0</v>
      </c>
      <c r="AD15" s="7">
        <f t="shared" ca="1" si="0"/>
        <v>0</v>
      </c>
      <c r="AE15" s="7">
        <f t="shared" ca="1" si="0"/>
        <v>0</v>
      </c>
      <c r="AF15" s="7" t="str">
        <f t="shared" si="1"/>
        <v>016</v>
      </c>
      <c r="AG15" s="24" t="str">
        <f ca="1">MID(S8,8,1)</f>
        <v>0</v>
      </c>
    </row>
    <row r="16" spans="1:33">
      <c r="A16" s="39" t="s">
        <v>41</v>
      </c>
      <c r="B16" s="28" t="s">
        <v>25</v>
      </c>
      <c r="C16" s="32" t="s">
        <v>26</v>
      </c>
      <c r="D16" s="33">
        <f>SUM(E16:P16)</f>
        <v>0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R16" t="s">
        <v>42</v>
      </c>
      <c r="S16" s="7">
        <f t="shared" ca="1" si="0"/>
        <v>0</v>
      </c>
      <c r="T16" s="7">
        <f t="shared" ca="1" si="0"/>
        <v>0</v>
      </c>
      <c r="U16" s="7">
        <f t="shared" ca="1" si="0"/>
        <v>0</v>
      </c>
      <c r="V16" s="7">
        <f t="shared" ca="1" si="0"/>
        <v>0</v>
      </c>
      <c r="W16" s="7">
        <f t="shared" ca="1" si="0"/>
        <v>0</v>
      </c>
      <c r="X16" s="7">
        <f t="shared" ca="1" si="0"/>
        <v>0</v>
      </c>
      <c r="Y16" s="7">
        <f t="shared" ca="1" si="0"/>
        <v>0</v>
      </c>
      <c r="Z16" s="7">
        <f t="shared" ca="1" si="0"/>
        <v>0</v>
      </c>
      <c r="AA16" s="7">
        <f t="shared" ca="1" si="0"/>
        <v>0</v>
      </c>
      <c r="AB16" s="7">
        <f t="shared" ca="1" si="0"/>
        <v>0</v>
      </c>
      <c r="AC16" s="7">
        <f t="shared" ca="1" si="0"/>
        <v>0</v>
      </c>
      <c r="AD16" s="7">
        <f t="shared" ca="1" si="0"/>
        <v>0</v>
      </c>
      <c r="AE16" s="7">
        <f t="shared" ca="1" si="0"/>
        <v>0</v>
      </c>
      <c r="AF16" s="7" t="str">
        <f t="shared" si="1"/>
        <v>019</v>
      </c>
      <c r="AG16" s="24" t="str">
        <f ca="1">MID(S8,9,1)</f>
        <v>0</v>
      </c>
    </row>
    <row r="17" spans="1:33">
      <c r="A17" s="39" t="s">
        <v>43</v>
      </c>
      <c r="B17" s="28" t="s">
        <v>25</v>
      </c>
      <c r="C17" s="32" t="s">
        <v>26</v>
      </c>
      <c r="D17" s="33">
        <f>SUM(E17:P17)</f>
        <v>0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R17" t="s">
        <v>44</v>
      </c>
      <c r="S17" s="7">
        <f t="shared" ca="1" si="0"/>
        <v>0</v>
      </c>
      <c r="T17" s="7">
        <f t="shared" ca="1" si="0"/>
        <v>0</v>
      </c>
      <c r="U17" s="7">
        <f t="shared" ca="1" si="0"/>
        <v>0</v>
      </c>
      <c r="V17" s="7">
        <f t="shared" ca="1" si="0"/>
        <v>0</v>
      </c>
      <c r="W17" s="7">
        <f t="shared" ca="1" si="0"/>
        <v>0</v>
      </c>
      <c r="X17" s="7">
        <f t="shared" ca="1" si="0"/>
        <v>0</v>
      </c>
      <c r="Y17" s="7">
        <f t="shared" ca="1" si="0"/>
        <v>0</v>
      </c>
      <c r="Z17" s="7">
        <f t="shared" ca="1" si="0"/>
        <v>0</v>
      </c>
      <c r="AA17" s="7">
        <f t="shared" ca="1" si="0"/>
        <v>0</v>
      </c>
      <c r="AB17" s="7">
        <f t="shared" ca="1" si="0"/>
        <v>0</v>
      </c>
      <c r="AC17" s="7">
        <f t="shared" ca="1" si="0"/>
        <v>0</v>
      </c>
      <c r="AD17" s="7">
        <f t="shared" ca="1" si="0"/>
        <v>0</v>
      </c>
      <c r="AE17" s="7">
        <f t="shared" ca="1" si="0"/>
        <v>0</v>
      </c>
      <c r="AF17" s="7" t="str">
        <f t="shared" si="1"/>
        <v>022</v>
      </c>
      <c r="AG17" s="24" t="str">
        <f ca="1">MID(S8,10,1)</f>
        <v>0</v>
      </c>
    </row>
    <row r="18" spans="1:33" ht="29.25">
      <c r="A18" s="27" t="s">
        <v>45</v>
      </c>
      <c r="B18" s="41" t="s">
        <v>25</v>
      </c>
      <c r="C18" s="42" t="s">
        <v>26</v>
      </c>
      <c r="D18" s="33">
        <f>SUM(E18:P18)</f>
        <v>0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R18" t="s">
        <v>46</v>
      </c>
      <c r="S18" s="7">
        <f t="shared" ca="1" si="0"/>
        <v>0</v>
      </c>
      <c r="T18" s="7">
        <f t="shared" ca="1" si="0"/>
        <v>0</v>
      </c>
      <c r="U18" s="7">
        <f t="shared" ca="1" si="0"/>
        <v>0</v>
      </c>
      <c r="V18" s="7">
        <f t="shared" ca="1" si="0"/>
        <v>0</v>
      </c>
      <c r="W18" s="7">
        <f t="shared" ca="1" si="0"/>
        <v>0</v>
      </c>
      <c r="X18" s="7">
        <f t="shared" ca="1" si="0"/>
        <v>0</v>
      </c>
      <c r="Y18" s="7">
        <f t="shared" ca="1" si="0"/>
        <v>0</v>
      </c>
      <c r="Z18" s="7">
        <f t="shared" ca="1" si="0"/>
        <v>0</v>
      </c>
      <c r="AA18" s="7">
        <f t="shared" ca="1" si="0"/>
        <v>0</v>
      </c>
      <c r="AB18" s="7">
        <f t="shared" ca="1" si="0"/>
        <v>0</v>
      </c>
      <c r="AC18" s="7">
        <f t="shared" ca="1" si="0"/>
        <v>0</v>
      </c>
      <c r="AD18" s="7">
        <f t="shared" ca="1" si="0"/>
        <v>0</v>
      </c>
      <c r="AE18" s="7">
        <f t="shared" ca="1" si="0"/>
        <v>0</v>
      </c>
      <c r="AF18" s="7" t="str">
        <f t="shared" si="1"/>
        <v>027</v>
      </c>
      <c r="AG18" s="24" t="str">
        <f ca="1">MID(S8,11,1)</f>
        <v>0</v>
      </c>
    </row>
    <row r="19" spans="1:33" ht="18">
      <c r="A19" s="43" t="s">
        <v>47</v>
      </c>
      <c r="B19" s="44"/>
      <c r="C19" s="44"/>
      <c r="D19" s="45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20"/>
      <c r="R19" t="s">
        <v>48</v>
      </c>
      <c r="S19" s="7">
        <f t="shared" ca="1" si="0"/>
        <v>0</v>
      </c>
      <c r="T19" s="7">
        <f t="shared" ca="1" si="0"/>
        <v>0</v>
      </c>
      <c r="U19" s="7">
        <f t="shared" ca="1" si="0"/>
        <v>0</v>
      </c>
      <c r="V19" s="7">
        <f t="shared" ca="1" si="0"/>
        <v>0</v>
      </c>
      <c r="W19" s="7">
        <f t="shared" ca="1" si="0"/>
        <v>0</v>
      </c>
      <c r="X19" s="7">
        <f t="shared" ca="1" si="0"/>
        <v>0</v>
      </c>
      <c r="Y19" s="7">
        <f t="shared" ca="1" si="0"/>
        <v>0</v>
      </c>
      <c r="Z19" s="7">
        <f t="shared" ca="1" si="0"/>
        <v>0</v>
      </c>
      <c r="AA19" s="7">
        <f t="shared" ca="1" si="0"/>
        <v>0</v>
      </c>
      <c r="AB19" s="7">
        <f t="shared" ca="1" si="0"/>
        <v>0</v>
      </c>
      <c r="AC19" s="7">
        <f t="shared" ca="1" si="0"/>
        <v>0</v>
      </c>
      <c r="AD19" s="7">
        <f t="shared" ca="1" si="0"/>
        <v>0</v>
      </c>
      <c r="AE19" s="7">
        <f t="shared" ca="1" si="0"/>
        <v>0</v>
      </c>
      <c r="AF19" s="7" t="str">
        <f t="shared" si="1"/>
        <v>032</v>
      </c>
      <c r="AG19" s="24" t="str">
        <f ca="1">MID(S8,12,1)</f>
        <v>0</v>
      </c>
    </row>
    <row r="20" spans="1:33" ht="15.75">
      <c r="A20" s="103" t="s">
        <v>49</v>
      </c>
      <c r="B20" s="104"/>
      <c r="C20" s="105"/>
      <c r="D20" s="2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R20" t="s">
        <v>50</v>
      </c>
      <c r="S20" s="7">
        <f t="shared" ca="1" si="0"/>
        <v>0</v>
      </c>
      <c r="T20" s="7">
        <f t="shared" ca="1" si="0"/>
        <v>0</v>
      </c>
      <c r="U20" s="7">
        <f t="shared" ca="1" si="0"/>
        <v>0</v>
      </c>
      <c r="V20" s="7">
        <f t="shared" ca="1" si="0"/>
        <v>0</v>
      </c>
      <c r="W20" s="7">
        <f t="shared" ca="1" si="0"/>
        <v>0</v>
      </c>
      <c r="X20" s="7">
        <f t="shared" ca="1" si="0"/>
        <v>0</v>
      </c>
      <c r="Y20" s="7">
        <f t="shared" ca="1" si="0"/>
        <v>0</v>
      </c>
      <c r="Z20" s="7">
        <f t="shared" ca="1" si="0"/>
        <v>0</v>
      </c>
      <c r="AA20" s="7">
        <f t="shared" ca="1" si="0"/>
        <v>0</v>
      </c>
      <c r="AB20" s="7">
        <f t="shared" ca="1" si="0"/>
        <v>0</v>
      </c>
      <c r="AC20" s="7">
        <f t="shared" ca="1" si="0"/>
        <v>0</v>
      </c>
      <c r="AD20" s="7">
        <f t="shared" ca="1" si="0"/>
        <v>0</v>
      </c>
      <c r="AE20" s="7">
        <f t="shared" ca="1" si="0"/>
        <v>0</v>
      </c>
      <c r="AF20" s="7" t="str">
        <f t="shared" si="1"/>
        <v>033</v>
      </c>
      <c r="AG20" s="24" t="str">
        <f ca="1">MID(S8,13,1)</f>
        <v>0</v>
      </c>
    </row>
    <row r="21" spans="1:33" ht="28.5">
      <c r="A21" s="47" t="s">
        <v>51</v>
      </c>
      <c r="B21" s="36" t="s">
        <v>25</v>
      </c>
      <c r="C21" s="36" t="s">
        <v>52</v>
      </c>
      <c r="D21" s="33">
        <f t="shared" ref="D21:P21" si="3">IF(SUM(D22:D25)=SUM(D26:D27),SUM(D22:D25),"ОШИБКА!")</f>
        <v>0</v>
      </c>
      <c r="E21" s="38">
        <f t="shared" si="3"/>
        <v>0</v>
      </c>
      <c r="F21" s="38">
        <f t="shared" si="3"/>
        <v>0</v>
      </c>
      <c r="G21" s="38">
        <f t="shared" si="3"/>
        <v>0</v>
      </c>
      <c r="H21" s="38">
        <f t="shared" si="3"/>
        <v>0</v>
      </c>
      <c r="I21" s="38">
        <f t="shared" si="3"/>
        <v>0</v>
      </c>
      <c r="J21" s="38">
        <f t="shared" si="3"/>
        <v>0</v>
      </c>
      <c r="K21" s="38">
        <f t="shared" si="3"/>
        <v>0</v>
      </c>
      <c r="L21" s="38">
        <f t="shared" si="3"/>
        <v>0</v>
      </c>
      <c r="M21" s="38">
        <f t="shared" si="3"/>
        <v>0</v>
      </c>
      <c r="N21" s="38">
        <f t="shared" si="3"/>
        <v>0</v>
      </c>
      <c r="O21" s="38">
        <f t="shared" si="3"/>
        <v>0</v>
      </c>
      <c r="P21" s="38">
        <f t="shared" si="3"/>
        <v>0</v>
      </c>
      <c r="R21" t="s">
        <v>53</v>
      </c>
      <c r="S21" s="7">
        <f t="shared" ca="1" si="0"/>
        <v>0</v>
      </c>
      <c r="T21" s="7">
        <f t="shared" ca="1" si="0"/>
        <v>0</v>
      </c>
      <c r="U21" s="7">
        <f t="shared" ca="1" si="0"/>
        <v>0</v>
      </c>
      <c r="V21" s="7">
        <f t="shared" ca="1" si="0"/>
        <v>0</v>
      </c>
      <c r="W21" s="7">
        <f t="shared" ca="1" si="0"/>
        <v>0</v>
      </c>
      <c r="X21" s="7">
        <f t="shared" ca="1" si="0"/>
        <v>0</v>
      </c>
      <c r="Y21" s="7">
        <f t="shared" ca="1" si="0"/>
        <v>0</v>
      </c>
      <c r="Z21" s="7">
        <f t="shared" ca="1" si="0"/>
        <v>0</v>
      </c>
      <c r="AA21" s="7">
        <f t="shared" ca="1" si="0"/>
        <v>0</v>
      </c>
      <c r="AB21" s="7">
        <f t="shared" ca="1" si="0"/>
        <v>0</v>
      </c>
      <c r="AC21" s="7">
        <f t="shared" ca="1" si="0"/>
        <v>0</v>
      </c>
      <c r="AD21" s="7">
        <f t="shared" ca="1" si="0"/>
        <v>0</v>
      </c>
      <c r="AE21" s="7">
        <f t="shared" ca="1" si="0"/>
        <v>0</v>
      </c>
      <c r="AF21" s="7" t="str">
        <f t="shared" si="1"/>
        <v>034</v>
      </c>
      <c r="AG21" s="24" t="str">
        <f ca="1">MID(S8,14,1)</f>
        <v/>
      </c>
    </row>
    <row r="22" spans="1:33">
      <c r="A22" s="48" t="s">
        <v>54</v>
      </c>
      <c r="B22" s="28" t="s">
        <v>25</v>
      </c>
      <c r="C22" s="49" t="s">
        <v>52</v>
      </c>
      <c r="D22" s="33">
        <f t="shared" ref="D22:D27" si="4">SUM(E22:P22)</f>
        <v>0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R22" t="s">
        <v>55</v>
      </c>
      <c r="S22" s="7">
        <f t="shared" ca="1" si="0"/>
        <v>0</v>
      </c>
      <c r="T22" s="7">
        <f t="shared" ca="1" si="0"/>
        <v>0</v>
      </c>
      <c r="U22" s="7">
        <f t="shared" ca="1" si="0"/>
        <v>0</v>
      </c>
      <c r="V22" s="7">
        <f t="shared" ca="1" si="0"/>
        <v>0</v>
      </c>
      <c r="W22" s="7">
        <f t="shared" ca="1" si="0"/>
        <v>0</v>
      </c>
      <c r="X22" s="7">
        <f t="shared" ca="1" si="0"/>
        <v>0</v>
      </c>
      <c r="Y22" s="7">
        <f t="shared" ca="1" si="0"/>
        <v>0</v>
      </c>
      <c r="Z22" s="7">
        <f t="shared" ca="1" si="0"/>
        <v>0</v>
      </c>
      <c r="AA22" s="7">
        <f t="shared" ca="1" si="0"/>
        <v>0</v>
      </c>
      <c r="AB22" s="7">
        <f t="shared" ca="1" si="0"/>
        <v>0</v>
      </c>
      <c r="AC22" s="7">
        <f t="shared" ca="1" si="0"/>
        <v>0</v>
      </c>
      <c r="AD22" s="7">
        <f t="shared" ca="1" si="0"/>
        <v>0</v>
      </c>
      <c r="AE22" s="7">
        <f t="shared" ca="1" si="0"/>
        <v>0</v>
      </c>
      <c r="AF22" s="7" t="str">
        <f t="shared" si="1"/>
        <v>100</v>
      </c>
      <c r="AG22" s="24" t="str">
        <f ca="1">MID(S8,15,1)</f>
        <v/>
      </c>
    </row>
    <row r="23" spans="1:33">
      <c r="A23" s="48" t="s">
        <v>56</v>
      </c>
      <c r="B23" s="28" t="s">
        <v>25</v>
      </c>
      <c r="C23" s="49" t="s">
        <v>52</v>
      </c>
      <c r="D23" s="33">
        <f t="shared" si="4"/>
        <v>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R23" t="s">
        <v>57</v>
      </c>
      <c r="S23" s="7">
        <f t="shared" ca="1" si="0"/>
        <v>0</v>
      </c>
      <c r="T23" s="7">
        <f t="shared" ca="1" si="0"/>
        <v>0</v>
      </c>
      <c r="U23" s="7">
        <f t="shared" ca="1" si="0"/>
        <v>0</v>
      </c>
      <c r="V23" s="7">
        <f t="shared" ca="1" si="0"/>
        <v>0</v>
      </c>
      <c r="W23" s="7">
        <f t="shared" ca="1" si="0"/>
        <v>0</v>
      </c>
      <c r="X23" s="7">
        <f t="shared" ca="1" si="0"/>
        <v>0</v>
      </c>
      <c r="Y23" s="7">
        <f t="shared" ca="1" si="0"/>
        <v>0</v>
      </c>
      <c r="Z23" s="7">
        <f t="shared" ca="1" si="0"/>
        <v>0</v>
      </c>
      <c r="AA23" s="7">
        <f t="shared" ca="1" si="0"/>
        <v>0</v>
      </c>
      <c r="AB23" s="7">
        <f t="shared" ca="1" si="0"/>
        <v>0</v>
      </c>
      <c r="AC23" s="7">
        <f t="shared" ca="1" si="0"/>
        <v>0</v>
      </c>
      <c r="AD23" s="7">
        <f t="shared" ca="1" si="0"/>
        <v>0</v>
      </c>
      <c r="AE23" s="7">
        <f t="shared" ca="1" si="0"/>
        <v>0</v>
      </c>
      <c r="AF23" s="7" t="str">
        <f t="shared" si="1"/>
        <v>101</v>
      </c>
      <c r="AG23" s="24" t="str">
        <f ca="1">MID(S8,16,1)</f>
        <v/>
      </c>
    </row>
    <row r="24" spans="1:33">
      <c r="A24" s="48" t="s">
        <v>58</v>
      </c>
      <c r="B24" s="28" t="s">
        <v>25</v>
      </c>
      <c r="C24" s="49" t="s">
        <v>52</v>
      </c>
      <c r="D24" s="33">
        <f t="shared" si="4"/>
        <v>0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R24" t="s">
        <v>59</v>
      </c>
      <c r="S24" s="7">
        <f t="shared" ca="1" si="0"/>
        <v>0</v>
      </c>
      <c r="T24" s="7">
        <f t="shared" ca="1" si="0"/>
        <v>0</v>
      </c>
      <c r="U24" s="7">
        <f t="shared" ca="1" si="0"/>
        <v>0</v>
      </c>
      <c r="V24" s="7">
        <f t="shared" ca="1" si="0"/>
        <v>0</v>
      </c>
      <c r="W24" s="7">
        <f t="shared" ca="1" si="0"/>
        <v>0</v>
      </c>
      <c r="X24" s="7">
        <f t="shared" ca="1" si="0"/>
        <v>0</v>
      </c>
      <c r="Y24" s="7">
        <f t="shared" ca="1" si="0"/>
        <v>0</v>
      </c>
      <c r="Z24" s="7">
        <f t="shared" ca="1" si="0"/>
        <v>0</v>
      </c>
      <c r="AA24" s="7">
        <f t="shared" ca="1" si="0"/>
        <v>0</v>
      </c>
      <c r="AB24" s="7">
        <f t="shared" ca="1" si="0"/>
        <v>0</v>
      </c>
      <c r="AC24" s="7">
        <f t="shared" ca="1" si="0"/>
        <v>0</v>
      </c>
      <c r="AD24" s="7">
        <f t="shared" ca="1" si="0"/>
        <v>0</v>
      </c>
      <c r="AE24" s="7">
        <f t="shared" ca="1" si="0"/>
        <v>0</v>
      </c>
      <c r="AF24" s="7" t="str">
        <f t="shared" si="1"/>
        <v>102</v>
      </c>
      <c r="AG24" s="24" t="str">
        <f ca="1">MID(S8,17,1)</f>
        <v/>
      </c>
    </row>
    <row r="25" spans="1:33">
      <c r="A25" s="48" t="s">
        <v>60</v>
      </c>
      <c r="B25" s="28" t="s">
        <v>25</v>
      </c>
      <c r="C25" s="49" t="s">
        <v>52</v>
      </c>
      <c r="D25" s="33">
        <f t="shared" si="4"/>
        <v>0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R25" t="s">
        <v>61</v>
      </c>
      <c r="S25" s="7">
        <f t="shared" ca="1" si="0"/>
        <v>0</v>
      </c>
      <c r="T25" s="7">
        <f t="shared" ca="1" si="0"/>
        <v>0</v>
      </c>
      <c r="U25" s="7">
        <f t="shared" ca="1" si="0"/>
        <v>0</v>
      </c>
      <c r="V25" s="7">
        <f t="shared" ca="1" si="0"/>
        <v>0</v>
      </c>
      <c r="W25" s="7">
        <f t="shared" ca="1" si="0"/>
        <v>0</v>
      </c>
      <c r="X25" s="7">
        <f t="shared" ca="1" si="0"/>
        <v>0</v>
      </c>
      <c r="Y25" s="7">
        <f t="shared" ca="1" si="0"/>
        <v>0</v>
      </c>
      <c r="Z25" s="7">
        <f t="shared" ca="1" si="0"/>
        <v>0</v>
      </c>
      <c r="AA25" s="7">
        <f t="shared" ca="1" si="0"/>
        <v>0</v>
      </c>
      <c r="AB25" s="7">
        <f t="shared" ca="1" si="0"/>
        <v>0</v>
      </c>
      <c r="AC25" s="7">
        <f t="shared" ca="1" si="0"/>
        <v>0</v>
      </c>
      <c r="AD25" s="7">
        <f t="shared" ca="1" si="0"/>
        <v>0</v>
      </c>
      <c r="AE25" s="7">
        <f t="shared" ca="1" si="0"/>
        <v>0</v>
      </c>
      <c r="AF25" s="7" t="str">
        <f t="shared" si="1"/>
        <v>103</v>
      </c>
      <c r="AG25" s="24" t="str">
        <f ca="1">MID(S8,18,1)</f>
        <v/>
      </c>
    </row>
    <row r="26" spans="1:33">
      <c r="A26" s="48" t="s">
        <v>62</v>
      </c>
      <c r="B26" s="28" t="s">
        <v>25</v>
      </c>
      <c r="C26" s="29" t="s">
        <v>52</v>
      </c>
      <c r="D26" s="33">
        <f t="shared" si="4"/>
        <v>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R26" t="s">
        <v>63</v>
      </c>
      <c r="S26" s="7">
        <f t="shared" ca="1" si="0"/>
        <v>0</v>
      </c>
      <c r="T26" s="7">
        <f t="shared" ca="1" si="0"/>
        <v>0</v>
      </c>
      <c r="U26" s="7">
        <f t="shared" ca="1" si="0"/>
        <v>0</v>
      </c>
      <c r="V26" s="7">
        <f t="shared" ca="1" si="0"/>
        <v>0</v>
      </c>
      <c r="W26" s="7">
        <f t="shared" ca="1" si="0"/>
        <v>0</v>
      </c>
      <c r="X26" s="7">
        <f t="shared" ca="1" si="0"/>
        <v>0</v>
      </c>
      <c r="Y26" s="7">
        <f t="shared" ca="1" si="0"/>
        <v>0</v>
      </c>
      <c r="Z26" s="7">
        <f t="shared" ca="1" si="0"/>
        <v>0</v>
      </c>
      <c r="AA26" s="7">
        <f t="shared" ca="1" si="0"/>
        <v>0</v>
      </c>
      <c r="AB26" s="7">
        <f t="shared" ca="1" si="0"/>
        <v>0</v>
      </c>
      <c r="AC26" s="7">
        <f t="shared" ca="1" si="0"/>
        <v>0</v>
      </c>
      <c r="AD26" s="7">
        <f t="shared" ca="1" si="0"/>
        <v>0</v>
      </c>
      <c r="AE26" s="7">
        <f t="shared" ca="1" si="0"/>
        <v>0</v>
      </c>
      <c r="AF26" s="7" t="str">
        <f t="shared" si="1"/>
        <v>035</v>
      </c>
      <c r="AG26" s="24" t="str">
        <f ca="1">MID(S8,19,1)</f>
        <v/>
      </c>
    </row>
    <row r="27" spans="1:33">
      <c r="A27" s="48" t="s">
        <v>64</v>
      </c>
      <c r="B27" s="28" t="s">
        <v>25</v>
      </c>
      <c r="C27" s="29" t="s">
        <v>52</v>
      </c>
      <c r="D27" s="33">
        <f t="shared" si="4"/>
        <v>0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R27" t="s">
        <v>65</v>
      </c>
      <c r="S27" s="7">
        <f t="shared" ca="1" si="0"/>
        <v>0</v>
      </c>
      <c r="T27" s="7">
        <f t="shared" ca="1" si="0"/>
        <v>0</v>
      </c>
      <c r="U27" s="7">
        <f t="shared" ca="1" si="0"/>
        <v>0</v>
      </c>
      <c r="V27" s="7">
        <f t="shared" ca="1" si="0"/>
        <v>0</v>
      </c>
      <c r="W27" s="7">
        <f t="shared" ca="1" si="0"/>
        <v>0</v>
      </c>
      <c r="X27" s="7">
        <f t="shared" ca="1" si="0"/>
        <v>0</v>
      </c>
      <c r="Y27" s="7">
        <f t="shared" ca="1" si="0"/>
        <v>0</v>
      </c>
      <c r="Z27" s="7">
        <f t="shared" ca="1" si="0"/>
        <v>0</v>
      </c>
      <c r="AA27" s="7">
        <f t="shared" ca="1" si="0"/>
        <v>0</v>
      </c>
      <c r="AB27" s="7">
        <f t="shared" ca="1" si="0"/>
        <v>0</v>
      </c>
      <c r="AC27" s="7">
        <f t="shared" ca="1" si="0"/>
        <v>0</v>
      </c>
      <c r="AD27" s="7">
        <f t="shared" ca="1" si="0"/>
        <v>0</v>
      </c>
      <c r="AE27" s="7">
        <f t="shared" ca="1" si="0"/>
        <v>0</v>
      </c>
      <c r="AF27" s="7" t="str">
        <f t="shared" si="1"/>
        <v>036</v>
      </c>
      <c r="AG27" s="24" t="str">
        <f ca="1">MID(S8,20,1)</f>
        <v/>
      </c>
    </row>
    <row r="28" spans="1:33">
      <c r="A28" s="47" t="s">
        <v>66</v>
      </c>
      <c r="B28" s="36" t="s">
        <v>25</v>
      </c>
      <c r="C28" s="36" t="s">
        <v>26</v>
      </c>
      <c r="D28" s="50">
        <f t="shared" ref="D28:P28" si="5">SUM(D29,D30)</f>
        <v>0</v>
      </c>
      <c r="E28" s="38">
        <f t="shared" si="5"/>
        <v>0</v>
      </c>
      <c r="F28" s="38">
        <f t="shared" si="5"/>
        <v>0</v>
      </c>
      <c r="G28" s="38">
        <f t="shared" si="5"/>
        <v>0</v>
      </c>
      <c r="H28" s="38">
        <f t="shared" si="5"/>
        <v>0</v>
      </c>
      <c r="I28" s="38">
        <f t="shared" si="5"/>
        <v>0</v>
      </c>
      <c r="J28" s="38">
        <f t="shared" si="5"/>
        <v>0</v>
      </c>
      <c r="K28" s="38">
        <f t="shared" si="5"/>
        <v>0</v>
      </c>
      <c r="L28" s="38">
        <f t="shared" si="5"/>
        <v>0</v>
      </c>
      <c r="M28" s="38">
        <f t="shared" si="5"/>
        <v>0</v>
      </c>
      <c r="N28" s="38">
        <f t="shared" si="5"/>
        <v>0</v>
      </c>
      <c r="O28" s="38">
        <f t="shared" si="5"/>
        <v>0</v>
      </c>
      <c r="P28" s="38">
        <f t="shared" si="5"/>
        <v>0</v>
      </c>
      <c r="R28" t="s">
        <v>67</v>
      </c>
      <c r="S28" s="7">
        <f t="shared" ca="1" si="0"/>
        <v>0</v>
      </c>
      <c r="T28" s="7">
        <f t="shared" ca="1" si="0"/>
        <v>0</v>
      </c>
      <c r="U28" s="7">
        <f t="shared" ca="1" si="0"/>
        <v>0</v>
      </c>
      <c r="V28" s="7">
        <f t="shared" ca="1" si="0"/>
        <v>0</v>
      </c>
      <c r="W28" s="7">
        <f t="shared" ca="1" si="0"/>
        <v>0</v>
      </c>
      <c r="X28" s="7">
        <f t="shared" ca="1" si="0"/>
        <v>0</v>
      </c>
      <c r="Y28" s="7">
        <f t="shared" ca="1" si="0"/>
        <v>0</v>
      </c>
      <c r="Z28" s="7">
        <f t="shared" ca="1" si="0"/>
        <v>0</v>
      </c>
      <c r="AA28" s="7">
        <f t="shared" ca="1" si="0"/>
        <v>0</v>
      </c>
      <c r="AB28" s="7">
        <f t="shared" ca="1" si="0"/>
        <v>0</v>
      </c>
      <c r="AC28" s="7">
        <f t="shared" ca="1" si="0"/>
        <v>0</v>
      </c>
      <c r="AD28" s="7">
        <f t="shared" ca="1" si="0"/>
        <v>0</v>
      </c>
      <c r="AE28" s="7">
        <f t="shared" ca="1" si="0"/>
        <v>0</v>
      </c>
      <c r="AF28" s="7" t="str">
        <f t="shared" si="1"/>
        <v>037</v>
      </c>
      <c r="AG28" s="7"/>
    </row>
    <row r="29" spans="1:33">
      <c r="A29" s="27" t="s">
        <v>68</v>
      </c>
      <c r="B29" s="28" t="s">
        <v>25</v>
      </c>
      <c r="C29" s="28" t="s">
        <v>26</v>
      </c>
      <c r="D29" s="50">
        <f>SUM(E29:P29)</f>
        <v>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R29" t="s">
        <v>69</v>
      </c>
      <c r="S29" s="7">
        <f t="shared" ca="1" si="0"/>
        <v>0</v>
      </c>
      <c r="T29" s="7">
        <f t="shared" ca="1" si="0"/>
        <v>0</v>
      </c>
      <c r="U29" s="7">
        <f t="shared" ca="1" si="0"/>
        <v>0</v>
      </c>
      <c r="V29" s="7">
        <f t="shared" ca="1" si="0"/>
        <v>0</v>
      </c>
      <c r="W29" s="7">
        <f t="shared" ca="1" si="0"/>
        <v>0</v>
      </c>
      <c r="X29" s="7">
        <f t="shared" ca="1" si="0"/>
        <v>0</v>
      </c>
      <c r="Y29" s="7">
        <f t="shared" ca="1" si="0"/>
        <v>0</v>
      </c>
      <c r="Z29" s="7">
        <f t="shared" ca="1" si="0"/>
        <v>0</v>
      </c>
      <c r="AA29" s="7">
        <f t="shared" ref="AA29:AE60" ca="1" si="6">CELL("столбец",L29)*CELL("столбец",L29)*L29*$AF29</f>
        <v>0</v>
      </c>
      <c r="AB29" s="7">
        <f t="shared" ca="1" si="6"/>
        <v>0</v>
      </c>
      <c r="AC29" s="7">
        <f t="shared" ca="1" si="6"/>
        <v>0</v>
      </c>
      <c r="AD29" s="7">
        <f t="shared" ca="1" si="6"/>
        <v>0</v>
      </c>
      <c r="AE29" s="7">
        <f t="shared" ca="1" si="6"/>
        <v>0</v>
      </c>
      <c r="AF29" s="7" t="str">
        <f t="shared" si="1"/>
        <v>038</v>
      </c>
      <c r="AG29" s="7"/>
    </row>
    <row r="30" spans="1:33">
      <c r="A30" s="27" t="s">
        <v>70</v>
      </c>
      <c r="B30" s="28" t="s">
        <v>25</v>
      </c>
      <c r="C30" s="28" t="s">
        <v>26</v>
      </c>
      <c r="D30" s="50">
        <f>SUM(E30:P30)</f>
        <v>0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R30" t="s">
        <v>71</v>
      </c>
      <c r="S30" s="7">
        <f t="shared" ref="S30:Z61" ca="1" si="7">CELL("столбец",D30)*CELL("столбец",D30)*D30*$AF30</f>
        <v>0</v>
      </c>
      <c r="T30" s="7">
        <f t="shared" ca="1" si="7"/>
        <v>0</v>
      </c>
      <c r="U30" s="7">
        <f t="shared" ca="1" si="7"/>
        <v>0</v>
      </c>
      <c r="V30" s="7">
        <f t="shared" ca="1" si="7"/>
        <v>0</v>
      </c>
      <c r="W30" s="7">
        <f t="shared" ca="1" si="7"/>
        <v>0</v>
      </c>
      <c r="X30" s="7">
        <f t="shared" ca="1" si="7"/>
        <v>0</v>
      </c>
      <c r="Y30" s="7">
        <f t="shared" ca="1" si="7"/>
        <v>0</v>
      </c>
      <c r="Z30" s="7">
        <f t="shared" ca="1" si="7"/>
        <v>0</v>
      </c>
      <c r="AA30" s="7">
        <f t="shared" ca="1" si="6"/>
        <v>0</v>
      </c>
      <c r="AB30" s="7">
        <f t="shared" ca="1" si="6"/>
        <v>0</v>
      </c>
      <c r="AC30" s="7">
        <f t="shared" ca="1" si="6"/>
        <v>0</v>
      </c>
      <c r="AD30" s="7">
        <f t="shared" ca="1" si="6"/>
        <v>0</v>
      </c>
      <c r="AE30" s="7">
        <f t="shared" ca="1" si="6"/>
        <v>0</v>
      </c>
      <c r="AF30" s="7" t="str">
        <f t="shared" si="1"/>
        <v>042</v>
      </c>
      <c r="AG30" s="7"/>
    </row>
    <row r="31" spans="1:33">
      <c r="A31" s="51" t="s">
        <v>72</v>
      </c>
      <c r="B31" s="28" t="s">
        <v>25</v>
      </c>
      <c r="C31" s="49" t="s">
        <v>26</v>
      </c>
      <c r="D31" s="33">
        <f>SUM(E31:P31)</f>
        <v>0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R31" t="s">
        <v>73</v>
      </c>
      <c r="S31" s="7">
        <f t="shared" ca="1" si="7"/>
        <v>0</v>
      </c>
      <c r="T31" s="7">
        <f t="shared" ca="1" si="7"/>
        <v>0</v>
      </c>
      <c r="U31" s="7">
        <f t="shared" ca="1" si="7"/>
        <v>0</v>
      </c>
      <c r="V31" s="7">
        <f t="shared" ca="1" si="7"/>
        <v>0</v>
      </c>
      <c r="W31" s="7">
        <f t="shared" ca="1" si="7"/>
        <v>0</v>
      </c>
      <c r="X31" s="7">
        <f t="shared" ca="1" si="7"/>
        <v>0</v>
      </c>
      <c r="Y31" s="7">
        <f t="shared" ca="1" si="7"/>
        <v>0</v>
      </c>
      <c r="Z31" s="7">
        <f t="shared" ca="1" si="7"/>
        <v>0</v>
      </c>
      <c r="AA31" s="7">
        <f t="shared" ca="1" si="6"/>
        <v>0</v>
      </c>
      <c r="AB31" s="7">
        <f t="shared" ca="1" si="6"/>
        <v>0</v>
      </c>
      <c r="AC31" s="7">
        <f t="shared" ca="1" si="6"/>
        <v>0</v>
      </c>
      <c r="AD31" s="7">
        <f t="shared" ca="1" si="6"/>
        <v>0</v>
      </c>
      <c r="AE31" s="7">
        <f t="shared" ca="1" si="6"/>
        <v>0</v>
      </c>
      <c r="AF31" s="7" t="str">
        <f t="shared" si="1"/>
        <v>046</v>
      </c>
      <c r="AG31" s="7"/>
    </row>
    <row r="32" spans="1:33" ht="28.5">
      <c r="A32" s="51" t="s">
        <v>74</v>
      </c>
      <c r="B32" s="28" t="s">
        <v>25</v>
      </c>
      <c r="C32" s="49" t="s">
        <v>75</v>
      </c>
      <c r="D32" s="52">
        <f>SUM(E32:P32)</f>
        <v>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R32" t="s">
        <v>76</v>
      </c>
      <c r="S32" s="7">
        <f t="shared" ca="1" si="7"/>
        <v>0</v>
      </c>
      <c r="T32" s="7">
        <f t="shared" ca="1" si="7"/>
        <v>0</v>
      </c>
      <c r="U32" s="7">
        <f t="shared" ca="1" si="7"/>
        <v>0</v>
      </c>
      <c r="V32" s="7">
        <f t="shared" ca="1" si="7"/>
        <v>0</v>
      </c>
      <c r="W32" s="7">
        <f t="shared" ca="1" si="7"/>
        <v>0</v>
      </c>
      <c r="X32" s="7">
        <f t="shared" ca="1" si="7"/>
        <v>0</v>
      </c>
      <c r="Y32" s="7">
        <f t="shared" ca="1" si="7"/>
        <v>0</v>
      </c>
      <c r="Z32" s="7">
        <f t="shared" ca="1" si="7"/>
        <v>0</v>
      </c>
      <c r="AA32" s="7">
        <f t="shared" ca="1" si="6"/>
        <v>0</v>
      </c>
      <c r="AB32" s="7">
        <f t="shared" ca="1" si="6"/>
        <v>0</v>
      </c>
      <c r="AC32" s="7">
        <f t="shared" ca="1" si="6"/>
        <v>0</v>
      </c>
      <c r="AD32" s="7">
        <f t="shared" ca="1" si="6"/>
        <v>0</v>
      </c>
      <c r="AE32" s="7">
        <f t="shared" ca="1" si="6"/>
        <v>0</v>
      </c>
      <c r="AF32" s="7">
        <f>RIGHT(R32,3)*1000000</f>
        <v>47000000</v>
      </c>
      <c r="AG32" s="7"/>
    </row>
    <row r="33" spans="1:33" ht="15.75">
      <c r="A33" s="106" t="s">
        <v>77</v>
      </c>
      <c r="B33" s="107"/>
      <c r="C33" s="108"/>
      <c r="D33" s="54"/>
      <c r="E33" s="55"/>
      <c r="F33" s="55"/>
      <c r="G33" s="56"/>
      <c r="H33" s="56"/>
      <c r="I33" s="56"/>
      <c r="J33" s="56"/>
      <c r="K33" s="56"/>
      <c r="L33" s="56"/>
      <c r="M33" s="56"/>
      <c r="N33" s="56"/>
      <c r="O33" s="56"/>
      <c r="P33" s="56"/>
      <c r="R33" t="s">
        <v>78</v>
      </c>
      <c r="S33" s="7">
        <f t="shared" ca="1" si="7"/>
        <v>0</v>
      </c>
      <c r="T33" s="7">
        <f t="shared" ca="1" si="7"/>
        <v>0</v>
      </c>
      <c r="U33" s="7">
        <f t="shared" ca="1" si="7"/>
        <v>0</v>
      </c>
      <c r="V33" s="7">
        <f t="shared" ca="1" si="7"/>
        <v>0</v>
      </c>
      <c r="W33" s="7">
        <f t="shared" ca="1" si="7"/>
        <v>0</v>
      </c>
      <c r="X33" s="7">
        <f t="shared" ca="1" si="7"/>
        <v>0</v>
      </c>
      <c r="Y33" s="7">
        <f t="shared" ca="1" si="7"/>
        <v>0</v>
      </c>
      <c r="Z33" s="7">
        <f t="shared" ca="1" si="7"/>
        <v>0</v>
      </c>
      <c r="AA33" s="7">
        <f t="shared" ca="1" si="6"/>
        <v>0</v>
      </c>
      <c r="AB33" s="7">
        <f t="shared" ca="1" si="6"/>
        <v>0</v>
      </c>
      <c r="AC33" s="7">
        <f t="shared" ca="1" si="6"/>
        <v>0</v>
      </c>
      <c r="AD33" s="7">
        <f t="shared" ca="1" si="6"/>
        <v>0</v>
      </c>
      <c r="AE33" s="7">
        <f t="shared" ca="1" si="6"/>
        <v>0</v>
      </c>
      <c r="AF33" s="7" t="str">
        <f t="shared" si="1"/>
        <v>048</v>
      </c>
      <c r="AG33" s="7"/>
    </row>
    <row r="34" spans="1:33">
      <c r="A34" s="47" t="s">
        <v>79</v>
      </c>
      <c r="B34" s="36" t="s">
        <v>80</v>
      </c>
      <c r="C34" s="36" t="s">
        <v>81</v>
      </c>
      <c r="D34" s="33">
        <f ca="1">SUM(D38,D42,D46,D50)</f>
        <v>0</v>
      </c>
      <c r="E34" s="38"/>
      <c r="F34" s="38"/>
      <c r="G34" s="57">
        <f>SUM(G38,G42,G46,G50)</f>
        <v>0</v>
      </c>
      <c r="H34" s="38"/>
      <c r="I34" s="38"/>
      <c r="J34" s="57">
        <f>SUM(J38,J42,J46,J50)</f>
        <v>0</v>
      </c>
      <c r="K34" s="38"/>
      <c r="L34" s="38"/>
      <c r="M34" s="57">
        <f>SUM(M38,M42,M46,M50)</f>
        <v>0</v>
      </c>
      <c r="N34" s="38"/>
      <c r="O34" s="38"/>
      <c r="P34" s="57">
        <f>SUM(P38,P42,P46,P50)</f>
        <v>0</v>
      </c>
      <c r="R34" t="s">
        <v>82</v>
      </c>
      <c r="S34" s="7">
        <f t="shared" ca="1" si="7"/>
        <v>0</v>
      </c>
      <c r="T34" s="7">
        <f t="shared" ca="1" si="7"/>
        <v>0</v>
      </c>
      <c r="U34" s="7">
        <f t="shared" ca="1" si="7"/>
        <v>0</v>
      </c>
      <c r="V34" s="7">
        <f t="shared" ca="1" si="7"/>
        <v>0</v>
      </c>
      <c r="W34" s="7">
        <f t="shared" ca="1" si="7"/>
        <v>0</v>
      </c>
      <c r="X34" s="7">
        <f t="shared" ca="1" si="7"/>
        <v>0</v>
      </c>
      <c r="Y34" s="7">
        <f t="shared" ca="1" si="7"/>
        <v>0</v>
      </c>
      <c r="Z34" s="7">
        <f t="shared" ca="1" si="7"/>
        <v>0</v>
      </c>
      <c r="AA34" s="7">
        <f t="shared" ca="1" si="6"/>
        <v>0</v>
      </c>
      <c r="AB34" s="7">
        <f t="shared" ca="1" si="6"/>
        <v>0</v>
      </c>
      <c r="AC34" s="7">
        <f t="shared" ca="1" si="6"/>
        <v>0</v>
      </c>
      <c r="AD34" s="7">
        <f t="shared" ca="1" si="6"/>
        <v>0</v>
      </c>
      <c r="AE34" s="7">
        <f t="shared" ca="1" si="6"/>
        <v>0</v>
      </c>
      <c r="AF34" s="7" t="str">
        <f t="shared" si="1"/>
        <v>049</v>
      </c>
      <c r="AG34" s="7"/>
    </row>
    <row r="35" spans="1:33">
      <c r="A35" s="47" t="s">
        <v>83</v>
      </c>
      <c r="B35" s="36" t="s">
        <v>80</v>
      </c>
      <c r="C35" s="36" t="s">
        <v>81</v>
      </c>
      <c r="D35" s="33">
        <f ca="1">SUM(D39,D43,D47,D52,D57)</f>
        <v>0</v>
      </c>
      <c r="E35" s="38"/>
      <c r="F35" s="38"/>
      <c r="G35" s="57">
        <f>SUM(G39,G43,G47,G52,G57)</f>
        <v>0</v>
      </c>
      <c r="H35" s="38"/>
      <c r="I35" s="38"/>
      <c r="J35" s="57">
        <f>SUM(J39,J43,J47,J52,J57)</f>
        <v>0</v>
      </c>
      <c r="K35" s="38"/>
      <c r="L35" s="38"/>
      <c r="M35" s="57">
        <f>SUM(M39,M43,M47,M52,M57)</f>
        <v>0</v>
      </c>
      <c r="N35" s="38"/>
      <c r="O35" s="38"/>
      <c r="P35" s="57">
        <f>SUM(P39,P43,P47,P52,P57)</f>
        <v>0</v>
      </c>
      <c r="R35" t="s">
        <v>84</v>
      </c>
      <c r="S35" s="7">
        <f t="shared" ca="1" si="7"/>
        <v>0</v>
      </c>
      <c r="T35" s="7">
        <f t="shared" ca="1" si="7"/>
        <v>0</v>
      </c>
      <c r="U35" s="7">
        <f t="shared" ca="1" si="7"/>
        <v>0</v>
      </c>
      <c r="V35" s="7">
        <f t="shared" ca="1" si="7"/>
        <v>0</v>
      </c>
      <c r="W35" s="7">
        <f t="shared" ca="1" si="7"/>
        <v>0</v>
      </c>
      <c r="X35" s="7">
        <f t="shared" ca="1" si="7"/>
        <v>0</v>
      </c>
      <c r="Y35" s="7">
        <f t="shared" ca="1" si="7"/>
        <v>0</v>
      </c>
      <c r="Z35" s="7">
        <f t="shared" ca="1" si="7"/>
        <v>0</v>
      </c>
      <c r="AA35" s="7">
        <f t="shared" ca="1" si="6"/>
        <v>0</v>
      </c>
      <c r="AB35" s="7">
        <f t="shared" ca="1" si="6"/>
        <v>0</v>
      </c>
      <c r="AC35" s="7">
        <f t="shared" ca="1" si="6"/>
        <v>0</v>
      </c>
      <c r="AD35" s="7">
        <f t="shared" ca="1" si="6"/>
        <v>0</v>
      </c>
      <c r="AE35" s="7">
        <f t="shared" ca="1" si="6"/>
        <v>0</v>
      </c>
      <c r="AF35" s="7" t="str">
        <f t="shared" si="1"/>
        <v>050</v>
      </c>
      <c r="AG35" s="7"/>
    </row>
    <row r="36" spans="1:33">
      <c r="A36" s="47" t="s">
        <v>85</v>
      </c>
      <c r="B36" s="36" t="s">
        <v>80</v>
      </c>
      <c r="C36" s="36" t="s">
        <v>81</v>
      </c>
      <c r="D36" s="33">
        <f ca="1">SUM(D40,D44,D48,D53,D58)</f>
        <v>0</v>
      </c>
      <c r="E36" s="38"/>
      <c r="F36" s="38"/>
      <c r="G36" s="57">
        <f>SUM(G40,G44,G48,G53,G58)</f>
        <v>0</v>
      </c>
      <c r="H36" s="38"/>
      <c r="I36" s="38"/>
      <c r="J36" s="57">
        <f>SUM(J40,J44,J48,J53,J58)</f>
        <v>0</v>
      </c>
      <c r="K36" s="38"/>
      <c r="L36" s="38"/>
      <c r="M36" s="57">
        <f>SUM(M40,M44,M48,M53,M58)</f>
        <v>0</v>
      </c>
      <c r="N36" s="38"/>
      <c r="O36" s="38"/>
      <c r="P36" s="57">
        <f>SUM(P40,P44,P48,P53,P58)</f>
        <v>0</v>
      </c>
      <c r="R36" t="s">
        <v>86</v>
      </c>
      <c r="S36" s="7">
        <f t="shared" ca="1" si="7"/>
        <v>0</v>
      </c>
      <c r="T36" s="7">
        <f t="shared" ca="1" si="7"/>
        <v>0</v>
      </c>
      <c r="U36" s="7">
        <f t="shared" ca="1" si="7"/>
        <v>0</v>
      </c>
      <c r="V36" s="7">
        <f t="shared" ca="1" si="7"/>
        <v>0</v>
      </c>
      <c r="W36" s="7">
        <f t="shared" ca="1" si="7"/>
        <v>0</v>
      </c>
      <c r="X36" s="7">
        <f t="shared" ca="1" si="7"/>
        <v>0</v>
      </c>
      <c r="Y36" s="7">
        <f t="shared" ca="1" si="7"/>
        <v>0</v>
      </c>
      <c r="Z36" s="7">
        <f t="shared" ca="1" si="7"/>
        <v>0</v>
      </c>
      <c r="AA36" s="7">
        <f t="shared" ca="1" si="6"/>
        <v>0</v>
      </c>
      <c r="AB36" s="7">
        <f t="shared" ca="1" si="6"/>
        <v>0</v>
      </c>
      <c r="AC36" s="7">
        <f t="shared" ca="1" si="6"/>
        <v>0</v>
      </c>
      <c r="AD36" s="7">
        <f t="shared" ca="1" si="6"/>
        <v>0</v>
      </c>
      <c r="AE36" s="7">
        <f t="shared" ca="1" si="6"/>
        <v>0</v>
      </c>
      <c r="AF36" s="7" t="str">
        <f t="shared" si="1"/>
        <v>051</v>
      </c>
      <c r="AG36" s="7"/>
    </row>
    <row r="37" spans="1:33">
      <c r="A37" s="47" t="s">
        <v>87</v>
      </c>
      <c r="B37" s="36" t="s">
        <v>80</v>
      </c>
      <c r="C37" s="36" t="s">
        <v>81</v>
      </c>
      <c r="D37" s="33">
        <f ca="1">SUM(D41,D45,D49,D54,D59)</f>
        <v>0</v>
      </c>
      <c r="E37" s="38"/>
      <c r="F37" s="38"/>
      <c r="G37" s="57">
        <f>SUM(G41,G45,G49,G54,G59)</f>
        <v>0</v>
      </c>
      <c r="H37" s="38"/>
      <c r="I37" s="38"/>
      <c r="J37" s="57">
        <f>SUM(J41,J45,J49,J54,J59)</f>
        <v>0</v>
      </c>
      <c r="K37" s="38"/>
      <c r="L37" s="38"/>
      <c r="M37" s="57">
        <f>SUM(M41,M45,M49,M54,M59)</f>
        <v>0</v>
      </c>
      <c r="N37" s="38"/>
      <c r="O37" s="38"/>
      <c r="P37" s="57">
        <f>SUM(P41,P45,P49,P54,P59)</f>
        <v>0</v>
      </c>
      <c r="R37" t="s">
        <v>88</v>
      </c>
      <c r="S37" s="7">
        <f t="shared" ca="1" si="7"/>
        <v>0</v>
      </c>
      <c r="T37" s="7">
        <f t="shared" ca="1" si="7"/>
        <v>0</v>
      </c>
      <c r="U37" s="7">
        <f t="shared" ca="1" si="7"/>
        <v>0</v>
      </c>
      <c r="V37" s="7">
        <f t="shared" ca="1" si="7"/>
        <v>0</v>
      </c>
      <c r="W37" s="7">
        <f t="shared" ca="1" si="7"/>
        <v>0</v>
      </c>
      <c r="X37" s="7">
        <f t="shared" ca="1" si="7"/>
        <v>0</v>
      </c>
      <c r="Y37" s="7">
        <f t="shared" ca="1" si="7"/>
        <v>0</v>
      </c>
      <c r="Z37" s="7">
        <f t="shared" ca="1" si="7"/>
        <v>0</v>
      </c>
      <c r="AA37" s="7">
        <f t="shared" ca="1" si="6"/>
        <v>0</v>
      </c>
      <c r="AB37" s="7">
        <f t="shared" ca="1" si="6"/>
        <v>0</v>
      </c>
      <c r="AC37" s="7">
        <f t="shared" ca="1" si="6"/>
        <v>0</v>
      </c>
      <c r="AD37" s="7">
        <f t="shared" ca="1" si="6"/>
        <v>0</v>
      </c>
      <c r="AE37" s="7">
        <f t="shared" ca="1" si="6"/>
        <v>0</v>
      </c>
      <c r="AF37" s="7" t="str">
        <f t="shared" si="1"/>
        <v>052</v>
      </c>
      <c r="AG37" s="7"/>
    </row>
    <row r="38" spans="1:33">
      <c r="A38" s="58" t="s">
        <v>89</v>
      </c>
      <c r="B38" s="49" t="s">
        <v>80</v>
      </c>
      <c r="C38" s="49" t="s">
        <v>81</v>
      </c>
      <c r="D38" s="33">
        <f t="shared" ref="D38:D49" ca="1" si="8">IF(SUM($E38:$P38)=0,0,LOOKUP(9999999,OFFSET($E38:$P38,,,1,MATCH($M$3,$E$7:$P$7,0))))</f>
        <v>0</v>
      </c>
      <c r="E38" s="38"/>
      <c r="F38" s="38"/>
      <c r="G38" s="40"/>
      <c r="H38" s="38"/>
      <c r="I38" s="38"/>
      <c r="J38" s="40"/>
      <c r="K38" s="38"/>
      <c r="L38" s="38"/>
      <c r="M38" s="40"/>
      <c r="N38" s="38"/>
      <c r="O38" s="38"/>
      <c r="P38" s="40"/>
      <c r="R38" t="s">
        <v>90</v>
      </c>
      <c r="S38" s="7">
        <f t="shared" ca="1" si="7"/>
        <v>0</v>
      </c>
      <c r="T38" s="7">
        <f t="shared" ca="1" si="7"/>
        <v>0</v>
      </c>
      <c r="U38" s="7">
        <f t="shared" ca="1" si="7"/>
        <v>0</v>
      </c>
      <c r="V38" s="7">
        <f t="shared" ca="1" si="7"/>
        <v>0</v>
      </c>
      <c r="W38" s="7">
        <f t="shared" ca="1" si="7"/>
        <v>0</v>
      </c>
      <c r="X38" s="7">
        <f t="shared" ca="1" si="7"/>
        <v>0</v>
      </c>
      <c r="Y38" s="7">
        <f t="shared" ca="1" si="7"/>
        <v>0</v>
      </c>
      <c r="Z38" s="7">
        <f t="shared" ca="1" si="7"/>
        <v>0</v>
      </c>
      <c r="AA38" s="7">
        <f t="shared" ca="1" si="6"/>
        <v>0</v>
      </c>
      <c r="AB38" s="7">
        <f t="shared" ca="1" si="6"/>
        <v>0</v>
      </c>
      <c r="AC38" s="7">
        <f t="shared" ca="1" si="6"/>
        <v>0</v>
      </c>
      <c r="AD38" s="7">
        <f t="shared" ca="1" si="6"/>
        <v>0</v>
      </c>
      <c r="AE38" s="7">
        <f t="shared" ca="1" si="6"/>
        <v>0</v>
      </c>
      <c r="AF38" s="7" t="str">
        <f t="shared" si="1"/>
        <v>053</v>
      </c>
      <c r="AG38" s="7"/>
    </row>
    <row r="39" spans="1:33">
      <c r="A39" s="59" t="s">
        <v>91</v>
      </c>
      <c r="B39" s="49" t="s">
        <v>80</v>
      </c>
      <c r="C39" s="29" t="s">
        <v>81</v>
      </c>
      <c r="D39" s="33">
        <f t="shared" ca="1" si="8"/>
        <v>0</v>
      </c>
      <c r="E39" s="38"/>
      <c r="F39" s="38"/>
      <c r="G39" s="40"/>
      <c r="H39" s="38"/>
      <c r="I39" s="38"/>
      <c r="J39" s="40"/>
      <c r="K39" s="38"/>
      <c r="L39" s="38"/>
      <c r="M39" s="40"/>
      <c r="N39" s="38"/>
      <c r="O39" s="38"/>
      <c r="P39" s="40"/>
      <c r="R39" t="s">
        <v>92</v>
      </c>
      <c r="S39" s="7">
        <f t="shared" ca="1" si="7"/>
        <v>0</v>
      </c>
      <c r="T39" s="7">
        <f t="shared" ca="1" si="7"/>
        <v>0</v>
      </c>
      <c r="U39" s="7">
        <f t="shared" ca="1" si="7"/>
        <v>0</v>
      </c>
      <c r="V39" s="7">
        <f t="shared" ca="1" si="7"/>
        <v>0</v>
      </c>
      <c r="W39" s="7">
        <f t="shared" ca="1" si="7"/>
        <v>0</v>
      </c>
      <c r="X39" s="7">
        <f t="shared" ca="1" si="7"/>
        <v>0</v>
      </c>
      <c r="Y39" s="7">
        <f t="shared" ca="1" si="7"/>
        <v>0</v>
      </c>
      <c r="Z39" s="7">
        <f t="shared" ca="1" si="7"/>
        <v>0</v>
      </c>
      <c r="AA39" s="7">
        <f t="shared" ca="1" si="6"/>
        <v>0</v>
      </c>
      <c r="AB39" s="7">
        <f t="shared" ca="1" si="6"/>
        <v>0</v>
      </c>
      <c r="AC39" s="7">
        <f t="shared" ca="1" si="6"/>
        <v>0</v>
      </c>
      <c r="AD39" s="7">
        <f t="shared" ca="1" si="6"/>
        <v>0</v>
      </c>
      <c r="AE39" s="7">
        <f t="shared" ca="1" si="6"/>
        <v>0</v>
      </c>
      <c r="AF39" s="7" t="str">
        <f t="shared" si="1"/>
        <v>054</v>
      </c>
      <c r="AG39" s="7"/>
    </row>
    <row r="40" spans="1:33">
      <c r="A40" s="59" t="s">
        <v>93</v>
      </c>
      <c r="B40" s="49" t="s">
        <v>80</v>
      </c>
      <c r="C40" s="29" t="s">
        <v>81</v>
      </c>
      <c r="D40" s="33">
        <f t="shared" ca="1" si="8"/>
        <v>0</v>
      </c>
      <c r="E40" s="38"/>
      <c r="F40" s="38"/>
      <c r="G40" s="40"/>
      <c r="H40" s="38"/>
      <c r="I40" s="38"/>
      <c r="J40" s="40"/>
      <c r="K40" s="38"/>
      <c r="L40" s="38"/>
      <c r="M40" s="40"/>
      <c r="N40" s="38"/>
      <c r="O40" s="38"/>
      <c r="P40" s="40"/>
      <c r="R40" t="s">
        <v>94</v>
      </c>
      <c r="S40" s="7">
        <f t="shared" ca="1" si="7"/>
        <v>0</v>
      </c>
      <c r="T40" s="7">
        <f t="shared" ca="1" si="7"/>
        <v>0</v>
      </c>
      <c r="U40" s="7">
        <f t="shared" ca="1" si="7"/>
        <v>0</v>
      </c>
      <c r="V40" s="7">
        <f t="shared" ca="1" si="7"/>
        <v>0</v>
      </c>
      <c r="W40" s="7">
        <f t="shared" ca="1" si="7"/>
        <v>0</v>
      </c>
      <c r="X40" s="7">
        <f t="shared" ca="1" si="7"/>
        <v>0</v>
      </c>
      <c r="Y40" s="7">
        <f t="shared" ca="1" si="7"/>
        <v>0</v>
      </c>
      <c r="Z40" s="7">
        <f t="shared" ca="1" si="7"/>
        <v>0</v>
      </c>
      <c r="AA40" s="7">
        <f t="shared" ca="1" si="6"/>
        <v>0</v>
      </c>
      <c r="AB40" s="7">
        <f t="shared" ca="1" si="6"/>
        <v>0</v>
      </c>
      <c r="AC40" s="7">
        <f t="shared" ca="1" si="6"/>
        <v>0</v>
      </c>
      <c r="AD40" s="7">
        <f t="shared" ca="1" si="6"/>
        <v>0</v>
      </c>
      <c r="AE40" s="7">
        <f t="shared" ca="1" si="6"/>
        <v>0</v>
      </c>
      <c r="AF40" s="7" t="str">
        <f t="shared" si="1"/>
        <v>055</v>
      </c>
      <c r="AG40" s="7"/>
    </row>
    <row r="41" spans="1:33">
      <c r="A41" s="60" t="s">
        <v>95</v>
      </c>
      <c r="B41" s="49" t="s">
        <v>80</v>
      </c>
      <c r="C41" s="29" t="s">
        <v>81</v>
      </c>
      <c r="D41" s="33">
        <f t="shared" ca="1" si="8"/>
        <v>0</v>
      </c>
      <c r="E41" s="38"/>
      <c r="F41" s="38"/>
      <c r="G41" s="40"/>
      <c r="H41" s="38"/>
      <c r="I41" s="38"/>
      <c r="J41" s="40"/>
      <c r="K41" s="38"/>
      <c r="L41" s="38"/>
      <c r="M41" s="40"/>
      <c r="N41" s="38"/>
      <c r="O41" s="38"/>
      <c r="P41" s="40"/>
      <c r="R41" t="s">
        <v>96</v>
      </c>
      <c r="S41" s="7">
        <f t="shared" ca="1" si="7"/>
        <v>0</v>
      </c>
      <c r="T41" s="7">
        <f t="shared" ca="1" si="7"/>
        <v>0</v>
      </c>
      <c r="U41" s="7">
        <f t="shared" ca="1" si="7"/>
        <v>0</v>
      </c>
      <c r="V41" s="7">
        <f t="shared" ca="1" si="7"/>
        <v>0</v>
      </c>
      <c r="W41" s="7">
        <f t="shared" ca="1" si="7"/>
        <v>0</v>
      </c>
      <c r="X41" s="7">
        <f t="shared" ca="1" si="7"/>
        <v>0</v>
      </c>
      <c r="Y41" s="7">
        <f t="shared" ca="1" si="7"/>
        <v>0</v>
      </c>
      <c r="Z41" s="7">
        <f t="shared" ca="1" si="7"/>
        <v>0</v>
      </c>
      <c r="AA41" s="7">
        <f t="shared" ca="1" si="6"/>
        <v>0</v>
      </c>
      <c r="AB41" s="7">
        <f t="shared" ca="1" si="6"/>
        <v>0</v>
      </c>
      <c r="AC41" s="7">
        <f t="shared" ca="1" si="6"/>
        <v>0</v>
      </c>
      <c r="AD41" s="7">
        <f t="shared" ca="1" si="6"/>
        <v>0</v>
      </c>
      <c r="AE41" s="7">
        <f t="shared" ca="1" si="6"/>
        <v>0</v>
      </c>
      <c r="AF41" s="7" t="str">
        <f t="shared" si="1"/>
        <v>056</v>
      </c>
      <c r="AG41" s="7"/>
    </row>
    <row r="42" spans="1:33" ht="28.5">
      <c r="A42" s="58" t="s">
        <v>97</v>
      </c>
      <c r="B42" s="49" t="s">
        <v>80</v>
      </c>
      <c r="C42" s="49" t="s">
        <v>81</v>
      </c>
      <c r="D42" s="33">
        <f t="shared" ca="1" si="8"/>
        <v>0</v>
      </c>
      <c r="E42" s="38"/>
      <c r="F42" s="38"/>
      <c r="G42" s="40"/>
      <c r="H42" s="38"/>
      <c r="I42" s="38"/>
      <c r="J42" s="40"/>
      <c r="K42" s="38"/>
      <c r="L42" s="38"/>
      <c r="M42" s="40"/>
      <c r="N42" s="38"/>
      <c r="O42" s="38"/>
      <c r="P42" s="40"/>
      <c r="R42" t="s">
        <v>98</v>
      </c>
      <c r="S42" s="7">
        <f t="shared" ca="1" si="7"/>
        <v>0</v>
      </c>
      <c r="T42" s="7">
        <f t="shared" ca="1" si="7"/>
        <v>0</v>
      </c>
      <c r="U42" s="7">
        <f t="shared" ca="1" si="7"/>
        <v>0</v>
      </c>
      <c r="V42" s="7">
        <f t="shared" ca="1" si="7"/>
        <v>0</v>
      </c>
      <c r="W42" s="7">
        <f t="shared" ca="1" si="7"/>
        <v>0</v>
      </c>
      <c r="X42" s="7">
        <f t="shared" ca="1" si="7"/>
        <v>0</v>
      </c>
      <c r="Y42" s="7">
        <f t="shared" ca="1" si="7"/>
        <v>0</v>
      </c>
      <c r="Z42" s="7">
        <f t="shared" ca="1" si="7"/>
        <v>0</v>
      </c>
      <c r="AA42" s="7">
        <f t="shared" ca="1" si="6"/>
        <v>0</v>
      </c>
      <c r="AB42" s="7">
        <f t="shared" ca="1" si="6"/>
        <v>0</v>
      </c>
      <c r="AC42" s="7">
        <f t="shared" ca="1" si="6"/>
        <v>0</v>
      </c>
      <c r="AD42" s="7">
        <f t="shared" ca="1" si="6"/>
        <v>0</v>
      </c>
      <c r="AE42" s="7">
        <f t="shared" ca="1" si="6"/>
        <v>0</v>
      </c>
      <c r="AF42" s="7" t="str">
        <f t="shared" si="1"/>
        <v>057</v>
      </c>
      <c r="AG42" s="7"/>
    </row>
    <row r="43" spans="1:33">
      <c r="A43" s="59" t="s">
        <v>91</v>
      </c>
      <c r="B43" s="49" t="s">
        <v>80</v>
      </c>
      <c r="C43" s="29" t="s">
        <v>81</v>
      </c>
      <c r="D43" s="33">
        <f t="shared" ca="1" si="8"/>
        <v>0</v>
      </c>
      <c r="E43" s="38"/>
      <c r="F43" s="38"/>
      <c r="G43" s="40"/>
      <c r="H43" s="38"/>
      <c r="I43" s="38"/>
      <c r="J43" s="40"/>
      <c r="K43" s="38"/>
      <c r="L43" s="38"/>
      <c r="M43" s="40"/>
      <c r="N43" s="38"/>
      <c r="O43" s="38"/>
      <c r="P43" s="40"/>
      <c r="R43" t="s">
        <v>99</v>
      </c>
      <c r="S43" s="7">
        <f t="shared" ca="1" si="7"/>
        <v>0</v>
      </c>
      <c r="T43" s="7">
        <f t="shared" ca="1" si="7"/>
        <v>0</v>
      </c>
      <c r="U43" s="7">
        <f t="shared" ca="1" si="7"/>
        <v>0</v>
      </c>
      <c r="V43" s="7">
        <f t="shared" ca="1" si="7"/>
        <v>0</v>
      </c>
      <c r="W43" s="7">
        <f t="shared" ca="1" si="7"/>
        <v>0</v>
      </c>
      <c r="X43" s="7">
        <f t="shared" ca="1" si="7"/>
        <v>0</v>
      </c>
      <c r="Y43" s="7">
        <f t="shared" ca="1" si="7"/>
        <v>0</v>
      </c>
      <c r="Z43" s="7">
        <f t="shared" ca="1" si="7"/>
        <v>0</v>
      </c>
      <c r="AA43" s="7">
        <f t="shared" ca="1" si="6"/>
        <v>0</v>
      </c>
      <c r="AB43" s="7">
        <f t="shared" ca="1" si="6"/>
        <v>0</v>
      </c>
      <c r="AC43" s="7">
        <f t="shared" ca="1" si="6"/>
        <v>0</v>
      </c>
      <c r="AD43" s="7">
        <f t="shared" ca="1" si="6"/>
        <v>0</v>
      </c>
      <c r="AE43" s="7">
        <f t="shared" ca="1" si="6"/>
        <v>0</v>
      </c>
      <c r="AF43" s="7" t="str">
        <f t="shared" si="1"/>
        <v>058</v>
      </c>
      <c r="AG43" s="7"/>
    </row>
    <row r="44" spans="1:33">
      <c r="A44" s="59" t="s">
        <v>93</v>
      </c>
      <c r="B44" s="49" t="s">
        <v>80</v>
      </c>
      <c r="C44" s="29" t="s">
        <v>81</v>
      </c>
      <c r="D44" s="33">
        <f t="shared" ca="1" si="8"/>
        <v>0</v>
      </c>
      <c r="E44" s="38"/>
      <c r="F44" s="38"/>
      <c r="G44" s="40"/>
      <c r="H44" s="38"/>
      <c r="I44" s="38"/>
      <c r="J44" s="40"/>
      <c r="K44" s="38"/>
      <c r="L44" s="38"/>
      <c r="M44" s="40"/>
      <c r="N44" s="38"/>
      <c r="O44" s="38"/>
      <c r="P44" s="40"/>
      <c r="R44" t="s">
        <v>100</v>
      </c>
      <c r="S44" s="7">
        <f t="shared" ca="1" si="7"/>
        <v>0</v>
      </c>
      <c r="T44" s="7">
        <f t="shared" ca="1" si="7"/>
        <v>0</v>
      </c>
      <c r="U44" s="7">
        <f t="shared" ca="1" si="7"/>
        <v>0</v>
      </c>
      <c r="V44" s="7">
        <f t="shared" ca="1" si="7"/>
        <v>0</v>
      </c>
      <c r="W44" s="7">
        <f t="shared" ca="1" si="7"/>
        <v>0</v>
      </c>
      <c r="X44" s="7">
        <f t="shared" ca="1" si="7"/>
        <v>0</v>
      </c>
      <c r="Y44" s="7">
        <f t="shared" ca="1" si="7"/>
        <v>0</v>
      </c>
      <c r="Z44" s="7">
        <f t="shared" ca="1" si="7"/>
        <v>0</v>
      </c>
      <c r="AA44" s="7">
        <f t="shared" ca="1" si="6"/>
        <v>0</v>
      </c>
      <c r="AB44" s="7">
        <f t="shared" ca="1" si="6"/>
        <v>0</v>
      </c>
      <c r="AC44" s="7">
        <f t="shared" ca="1" si="6"/>
        <v>0</v>
      </c>
      <c r="AD44" s="7">
        <f t="shared" ca="1" si="6"/>
        <v>0</v>
      </c>
      <c r="AE44" s="7">
        <f t="shared" ca="1" si="6"/>
        <v>0</v>
      </c>
      <c r="AF44" s="7" t="str">
        <f t="shared" si="1"/>
        <v>059</v>
      </c>
      <c r="AG44" s="7"/>
    </row>
    <row r="45" spans="1:33">
      <c r="A45" s="60" t="s">
        <v>95</v>
      </c>
      <c r="B45" s="49" t="s">
        <v>80</v>
      </c>
      <c r="C45" s="29" t="s">
        <v>81</v>
      </c>
      <c r="D45" s="33">
        <f t="shared" ca="1" si="8"/>
        <v>0</v>
      </c>
      <c r="E45" s="38"/>
      <c r="F45" s="38"/>
      <c r="G45" s="40"/>
      <c r="H45" s="38"/>
      <c r="I45" s="38"/>
      <c r="J45" s="40"/>
      <c r="K45" s="38"/>
      <c r="L45" s="38"/>
      <c r="M45" s="40"/>
      <c r="N45" s="38"/>
      <c r="O45" s="38"/>
      <c r="P45" s="40"/>
      <c r="R45" t="s">
        <v>101</v>
      </c>
      <c r="S45" s="7">
        <f t="shared" ca="1" si="7"/>
        <v>0</v>
      </c>
      <c r="T45" s="7">
        <f t="shared" ca="1" si="7"/>
        <v>0</v>
      </c>
      <c r="U45" s="7">
        <f t="shared" ca="1" si="7"/>
        <v>0</v>
      </c>
      <c r="V45" s="7">
        <f t="shared" ca="1" si="7"/>
        <v>0</v>
      </c>
      <c r="W45" s="7">
        <f t="shared" ca="1" si="7"/>
        <v>0</v>
      </c>
      <c r="X45" s="7">
        <f t="shared" ca="1" si="7"/>
        <v>0</v>
      </c>
      <c r="Y45" s="7">
        <f t="shared" ca="1" si="7"/>
        <v>0</v>
      </c>
      <c r="Z45" s="7">
        <f t="shared" ca="1" si="7"/>
        <v>0</v>
      </c>
      <c r="AA45" s="7">
        <f t="shared" ca="1" si="6"/>
        <v>0</v>
      </c>
      <c r="AB45" s="7">
        <f t="shared" ca="1" si="6"/>
        <v>0</v>
      </c>
      <c r="AC45" s="7">
        <f t="shared" ca="1" si="6"/>
        <v>0</v>
      </c>
      <c r="AD45" s="7">
        <f t="shared" ca="1" si="6"/>
        <v>0</v>
      </c>
      <c r="AE45" s="7">
        <f t="shared" ca="1" si="6"/>
        <v>0</v>
      </c>
      <c r="AF45" s="7" t="str">
        <f t="shared" si="1"/>
        <v>060</v>
      </c>
      <c r="AG45" s="7"/>
    </row>
    <row r="46" spans="1:33">
      <c r="A46" s="58" t="s">
        <v>102</v>
      </c>
      <c r="B46" s="49" t="s">
        <v>80</v>
      </c>
      <c r="C46" s="49" t="s">
        <v>81</v>
      </c>
      <c r="D46" s="33">
        <f t="shared" ca="1" si="8"/>
        <v>0</v>
      </c>
      <c r="E46" s="38"/>
      <c r="F46" s="38"/>
      <c r="G46" s="40"/>
      <c r="H46" s="38"/>
      <c r="I46" s="38"/>
      <c r="J46" s="40"/>
      <c r="K46" s="38"/>
      <c r="L46" s="38"/>
      <c r="M46" s="40"/>
      <c r="N46" s="38"/>
      <c r="O46" s="38"/>
      <c r="P46" s="40"/>
      <c r="R46" t="s">
        <v>103</v>
      </c>
      <c r="S46" s="7">
        <f t="shared" ca="1" si="7"/>
        <v>0</v>
      </c>
      <c r="T46" s="7">
        <f t="shared" ca="1" si="7"/>
        <v>0</v>
      </c>
      <c r="U46" s="7">
        <f t="shared" ca="1" si="7"/>
        <v>0</v>
      </c>
      <c r="V46" s="7">
        <f t="shared" ca="1" si="7"/>
        <v>0</v>
      </c>
      <c r="W46" s="7">
        <f t="shared" ca="1" si="7"/>
        <v>0</v>
      </c>
      <c r="X46" s="7">
        <f t="shared" ca="1" si="7"/>
        <v>0</v>
      </c>
      <c r="Y46" s="7">
        <f t="shared" ca="1" si="7"/>
        <v>0</v>
      </c>
      <c r="Z46" s="7">
        <f t="shared" ca="1" si="7"/>
        <v>0</v>
      </c>
      <c r="AA46" s="7">
        <f t="shared" ca="1" si="6"/>
        <v>0</v>
      </c>
      <c r="AB46" s="7">
        <f t="shared" ca="1" si="6"/>
        <v>0</v>
      </c>
      <c r="AC46" s="7">
        <f t="shared" ca="1" si="6"/>
        <v>0</v>
      </c>
      <c r="AD46" s="7">
        <f t="shared" ca="1" si="6"/>
        <v>0</v>
      </c>
      <c r="AE46" s="7">
        <f t="shared" ca="1" si="6"/>
        <v>0</v>
      </c>
      <c r="AF46" s="7" t="str">
        <f t="shared" si="1"/>
        <v>061</v>
      </c>
      <c r="AG46" s="7"/>
    </row>
    <row r="47" spans="1:33">
      <c r="A47" s="59" t="s">
        <v>91</v>
      </c>
      <c r="B47" s="49" t="s">
        <v>80</v>
      </c>
      <c r="C47" s="29" t="s">
        <v>81</v>
      </c>
      <c r="D47" s="33">
        <f t="shared" ca="1" si="8"/>
        <v>0</v>
      </c>
      <c r="E47" s="38"/>
      <c r="F47" s="38"/>
      <c r="G47" s="40"/>
      <c r="H47" s="38"/>
      <c r="I47" s="38"/>
      <c r="J47" s="40"/>
      <c r="K47" s="38"/>
      <c r="L47" s="38"/>
      <c r="M47" s="40"/>
      <c r="N47" s="38"/>
      <c r="O47" s="38"/>
      <c r="P47" s="40"/>
      <c r="R47" t="s">
        <v>104</v>
      </c>
      <c r="S47" s="7">
        <f t="shared" ca="1" si="7"/>
        <v>0</v>
      </c>
      <c r="T47" s="7">
        <f t="shared" ca="1" si="7"/>
        <v>0</v>
      </c>
      <c r="U47" s="7">
        <f t="shared" ca="1" si="7"/>
        <v>0</v>
      </c>
      <c r="V47" s="7">
        <f t="shared" ca="1" si="7"/>
        <v>0</v>
      </c>
      <c r="W47" s="7">
        <f t="shared" ca="1" si="7"/>
        <v>0</v>
      </c>
      <c r="X47" s="7">
        <f t="shared" ca="1" si="7"/>
        <v>0</v>
      </c>
      <c r="Y47" s="7">
        <f t="shared" ca="1" si="7"/>
        <v>0</v>
      </c>
      <c r="Z47" s="7">
        <f t="shared" ca="1" si="7"/>
        <v>0</v>
      </c>
      <c r="AA47" s="7">
        <f t="shared" ca="1" si="6"/>
        <v>0</v>
      </c>
      <c r="AB47" s="7">
        <f t="shared" ca="1" si="6"/>
        <v>0</v>
      </c>
      <c r="AC47" s="7">
        <f t="shared" ca="1" si="6"/>
        <v>0</v>
      </c>
      <c r="AD47" s="7">
        <f t="shared" ca="1" si="6"/>
        <v>0</v>
      </c>
      <c r="AE47" s="7">
        <f t="shared" ca="1" si="6"/>
        <v>0</v>
      </c>
      <c r="AF47" s="7" t="str">
        <f t="shared" si="1"/>
        <v>062</v>
      </c>
      <c r="AG47" s="7"/>
    </row>
    <row r="48" spans="1:33">
      <c r="A48" s="59" t="s">
        <v>93</v>
      </c>
      <c r="B48" s="49" t="s">
        <v>80</v>
      </c>
      <c r="C48" s="29" t="s">
        <v>81</v>
      </c>
      <c r="D48" s="33">
        <f t="shared" ca="1" si="8"/>
        <v>0</v>
      </c>
      <c r="E48" s="38"/>
      <c r="F48" s="38"/>
      <c r="G48" s="40"/>
      <c r="H48" s="38"/>
      <c r="I48" s="38"/>
      <c r="J48" s="40"/>
      <c r="K48" s="38"/>
      <c r="L48" s="38"/>
      <c r="M48" s="40"/>
      <c r="N48" s="38"/>
      <c r="O48" s="38"/>
      <c r="P48" s="40"/>
      <c r="R48" t="s">
        <v>105</v>
      </c>
      <c r="S48" s="7">
        <f t="shared" ca="1" si="7"/>
        <v>0</v>
      </c>
      <c r="T48" s="7">
        <f t="shared" ca="1" si="7"/>
        <v>0</v>
      </c>
      <c r="U48" s="7">
        <f t="shared" ca="1" si="7"/>
        <v>0</v>
      </c>
      <c r="V48" s="7">
        <f t="shared" ca="1" si="7"/>
        <v>0</v>
      </c>
      <c r="W48" s="7">
        <f t="shared" ca="1" si="7"/>
        <v>0</v>
      </c>
      <c r="X48" s="7">
        <f t="shared" ca="1" si="7"/>
        <v>0</v>
      </c>
      <c r="Y48" s="7">
        <f t="shared" ca="1" si="7"/>
        <v>0</v>
      </c>
      <c r="Z48" s="7">
        <f t="shared" ca="1" si="7"/>
        <v>0</v>
      </c>
      <c r="AA48" s="7">
        <f t="shared" ca="1" si="6"/>
        <v>0</v>
      </c>
      <c r="AB48" s="7">
        <f t="shared" ca="1" si="6"/>
        <v>0</v>
      </c>
      <c r="AC48" s="7">
        <f t="shared" ca="1" si="6"/>
        <v>0</v>
      </c>
      <c r="AD48" s="7">
        <f t="shared" ca="1" si="6"/>
        <v>0</v>
      </c>
      <c r="AE48" s="7">
        <f t="shared" ca="1" si="6"/>
        <v>0</v>
      </c>
      <c r="AF48" s="7" t="str">
        <f t="shared" si="1"/>
        <v>063</v>
      </c>
      <c r="AG48" s="7"/>
    </row>
    <row r="49" spans="1:33">
      <c r="A49" s="60" t="s">
        <v>95</v>
      </c>
      <c r="B49" s="49" t="s">
        <v>80</v>
      </c>
      <c r="C49" s="29" t="s">
        <v>81</v>
      </c>
      <c r="D49" s="33">
        <f t="shared" ca="1" si="8"/>
        <v>0</v>
      </c>
      <c r="E49" s="38"/>
      <c r="F49" s="38"/>
      <c r="G49" s="40"/>
      <c r="H49" s="38"/>
      <c r="I49" s="38"/>
      <c r="J49" s="40"/>
      <c r="K49" s="38"/>
      <c r="L49" s="38"/>
      <c r="M49" s="40"/>
      <c r="N49" s="38"/>
      <c r="O49" s="38"/>
      <c r="P49" s="40"/>
      <c r="R49" t="s">
        <v>106</v>
      </c>
      <c r="S49" s="7">
        <f t="shared" ca="1" si="7"/>
        <v>0</v>
      </c>
      <c r="T49" s="7">
        <f t="shared" ca="1" si="7"/>
        <v>0</v>
      </c>
      <c r="U49" s="7">
        <f t="shared" ca="1" si="7"/>
        <v>0</v>
      </c>
      <c r="V49" s="7">
        <f t="shared" ca="1" si="7"/>
        <v>0</v>
      </c>
      <c r="W49" s="7">
        <f t="shared" ca="1" si="7"/>
        <v>0</v>
      </c>
      <c r="X49" s="7">
        <f t="shared" ca="1" si="7"/>
        <v>0</v>
      </c>
      <c r="Y49" s="7">
        <f t="shared" ca="1" si="7"/>
        <v>0</v>
      </c>
      <c r="Z49" s="7">
        <f t="shared" ca="1" si="7"/>
        <v>0</v>
      </c>
      <c r="AA49" s="7">
        <f t="shared" ca="1" si="6"/>
        <v>0</v>
      </c>
      <c r="AB49" s="7">
        <f t="shared" ca="1" si="6"/>
        <v>0</v>
      </c>
      <c r="AC49" s="7">
        <f t="shared" ca="1" si="6"/>
        <v>0</v>
      </c>
      <c r="AD49" s="7">
        <f t="shared" ca="1" si="6"/>
        <v>0</v>
      </c>
      <c r="AE49" s="7">
        <f t="shared" ca="1" si="6"/>
        <v>0</v>
      </c>
      <c r="AF49" s="7" t="str">
        <f t="shared" si="1"/>
        <v>064</v>
      </c>
      <c r="AG49" s="7"/>
    </row>
    <row r="50" spans="1:33" ht="17.25" customHeight="1">
      <c r="A50" s="47" t="s">
        <v>107</v>
      </c>
      <c r="B50" s="36" t="s">
        <v>80</v>
      </c>
      <c r="C50" s="36" t="s">
        <v>81</v>
      </c>
      <c r="D50" s="33">
        <f ca="1">SUM(D55,D56,D51)</f>
        <v>0</v>
      </c>
      <c r="E50" s="38"/>
      <c r="F50" s="38"/>
      <c r="G50" s="57">
        <f>SUM(G55,G56,G51)</f>
        <v>0</v>
      </c>
      <c r="H50" s="38"/>
      <c r="I50" s="38"/>
      <c r="J50" s="57">
        <f>SUM(J55,J56,J51)</f>
        <v>0</v>
      </c>
      <c r="K50" s="38"/>
      <c r="L50" s="38"/>
      <c r="M50" s="57">
        <f>SUM(M55,M56,M51)</f>
        <v>0</v>
      </c>
      <c r="N50" s="38"/>
      <c r="O50" s="38"/>
      <c r="P50" s="57">
        <f>SUM(P55,P56,P51)</f>
        <v>0</v>
      </c>
      <c r="R50" t="s">
        <v>108</v>
      </c>
      <c r="S50" s="7">
        <f t="shared" ca="1" si="7"/>
        <v>0</v>
      </c>
      <c r="T50" s="7">
        <f t="shared" ca="1" si="7"/>
        <v>0</v>
      </c>
      <c r="U50" s="7">
        <f t="shared" ca="1" si="7"/>
        <v>0</v>
      </c>
      <c r="V50" s="7">
        <f t="shared" ca="1" si="7"/>
        <v>0</v>
      </c>
      <c r="W50" s="7">
        <f t="shared" ca="1" si="7"/>
        <v>0</v>
      </c>
      <c r="X50" s="7">
        <f t="shared" ca="1" si="7"/>
        <v>0</v>
      </c>
      <c r="Y50" s="7">
        <f t="shared" ca="1" si="7"/>
        <v>0</v>
      </c>
      <c r="Z50" s="7">
        <f t="shared" ca="1" si="7"/>
        <v>0</v>
      </c>
      <c r="AA50" s="7">
        <f t="shared" ca="1" si="6"/>
        <v>0</v>
      </c>
      <c r="AB50" s="7">
        <f t="shared" ca="1" si="6"/>
        <v>0</v>
      </c>
      <c r="AC50" s="7">
        <f t="shared" ca="1" si="6"/>
        <v>0</v>
      </c>
      <c r="AD50" s="7">
        <f t="shared" ca="1" si="6"/>
        <v>0</v>
      </c>
      <c r="AE50" s="7">
        <f t="shared" ca="1" si="6"/>
        <v>0</v>
      </c>
      <c r="AF50" s="7" t="str">
        <f t="shared" si="1"/>
        <v>065</v>
      </c>
      <c r="AG50" s="7"/>
    </row>
    <row r="51" spans="1:33">
      <c r="A51" s="59" t="s">
        <v>109</v>
      </c>
      <c r="B51" s="49" t="s">
        <v>80</v>
      </c>
      <c r="C51" s="49" t="s">
        <v>81</v>
      </c>
      <c r="D51" s="33">
        <f t="shared" ref="D51:D59" ca="1" si="9">IF(SUM($E51:$P51)=0,0,LOOKUP(9999999,OFFSET($E51:$P51,,,1,MATCH($M$3,$E$7:$P$7,0))))</f>
        <v>0</v>
      </c>
      <c r="E51" s="38"/>
      <c r="F51" s="38"/>
      <c r="G51" s="40"/>
      <c r="H51" s="38"/>
      <c r="I51" s="38"/>
      <c r="J51" s="40"/>
      <c r="K51" s="38"/>
      <c r="L51" s="38"/>
      <c r="M51" s="40"/>
      <c r="N51" s="38"/>
      <c r="O51" s="38"/>
      <c r="P51" s="40"/>
      <c r="R51" t="s">
        <v>110</v>
      </c>
      <c r="S51" s="7">
        <f t="shared" ca="1" si="7"/>
        <v>0</v>
      </c>
      <c r="T51" s="7">
        <f t="shared" ca="1" si="7"/>
        <v>0</v>
      </c>
      <c r="U51" s="7">
        <f t="shared" ca="1" si="7"/>
        <v>0</v>
      </c>
      <c r="V51" s="7">
        <f t="shared" ca="1" si="7"/>
        <v>0</v>
      </c>
      <c r="W51" s="7">
        <f t="shared" ca="1" si="7"/>
        <v>0</v>
      </c>
      <c r="X51" s="7">
        <f t="shared" ca="1" si="7"/>
        <v>0</v>
      </c>
      <c r="Y51" s="7">
        <f t="shared" ca="1" si="7"/>
        <v>0</v>
      </c>
      <c r="Z51" s="7">
        <f t="shared" ca="1" si="7"/>
        <v>0</v>
      </c>
      <c r="AA51" s="7">
        <f t="shared" ca="1" si="6"/>
        <v>0</v>
      </c>
      <c r="AB51" s="7">
        <f t="shared" ca="1" si="6"/>
        <v>0</v>
      </c>
      <c r="AC51" s="7">
        <f t="shared" ca="1" si="6"/>
        <v>0</v>
      </c>
      <c r="AD51" s="7">
        <f t="shared" ca="1" si="6"/>
        <v>0</v>
      </c>
      <c r="AE51" s="7">
        <f t="shared" ca="1" si="6"/>
        <v>0</v>
      </c>
      <c r="AF51" s="7" t="str">
        <f t="shared" si="1"/>
        <v>066</v>
      </c>
      <c r="AG51" s="7"/>
    </row>
    <row r="52" spans="1:33">
      <c r="A52" s="59" t="s">
        <v>91</v>
      </c>
      <c r="B52" s="49" t="s">
        <v>80</v>
      </c>
      <c r="C52" s="29" t="s">
        <v>81</v>
      </c>
      <c r="D52" s="33">
        <f t="shared" ca="1" si="9"/>
        <v>0</v>
      </c>
      <c r="E52" s="38"/>
      <c r="F52" s="38"/>
      <c r="G52" s="40"/>
      <c r="H52" s="38"/>
      <c r="I52" s="38"/>
      <c r="J52" s="40"/>
      <c r="K52" s="38"/>
      <c r="L52" s="38"/>
      <c r="M52" s="40"/>
      <c r="N52" s="38"/>
      <c r="O52" s="38"/>
      <c r="P52" s="40"/>
      <c r="R52" t="s">
        <v>111</v>
      </c>
      <c r="S52" s="7">
        <f t="shared" ca="1" si="7"/>
        <v>0</v>
      </c>
      <c r="T52" s="7">
        <f t="shared" ca="1" si="7"/>
        <v>0</v>
      </c>
      <c r="U52" s="7">
        <f t="shared" ca="1" si="7"/>
        <v>0</v>
      </c>
      <c r="V52" s="7">
        <f t="shared" ca="1" si="7"/>
        <v>0</v>
      </c>
      <c r="W52" s="7">
        <f t="shared" ca="1" si="7"/>
        <v>0</v>
      </c>
      <c r="X52" s="7">
        <f t="shared" ca="1" si="7"/>
        <v>0</v>
      </c>
      <c r="Y52" s="7">
        <f t="shared" ca="1" si="7"/>
        <v>0</v>
      </c>
      <c r="Z52" s="7">
        <f t="shared" ca="1" si="7"/>
        <v>0</v>
      </c>
      <c r="AA52" s="7">
        <f t="shared" ca="1" si="6"/>
        <v>0</v>
      </c>
      <c r="AB52" s="7">
        <f t="shared" ca="1" si="6"/>
        <v>0</v>
      </c>
      <c r="AC52" s="7">
        <f t="shared" ca="1" si="6"/>
        <v>0</v>
      </c>
      <c r="AD52" s="7">
        <f t="shared" ca="1" si="6"/>
        <v>0</v>
      </c>
      <c r="AE52" s="7">
        <f t="shared" ca="1" si="6"/>
        <v>0</v>
      </c>
      <c r="AF52" s="7" t="str">
        <f t="shared" si="1"/>
        <v>067</v>
      </c>
      <c r="AG52" s="7"/>
    </row>
    <row r="53" spans="1:33">
      <c r="A53" s="60" t="s">
        <v>93</v>
      </c>
      <c r="B53" s="49" t="s">
        <v>80</v>
      </c>
      <c r="C53" s="29" t="s">
        <v>81</v>
      </c>
      <c r="D53" s="33">
        <f t="shared" ca="1" si="9"/>
        <v>0</v>
      </c>
      <c r="E53" s="38"/>
      <c r="F53" s="38"/>
      <c r="G53" s="40"/>
      <c r="H53" s="38"/>
      <c r="I53" s="38"/>
      <c r="J53" s="40"/>
      <c r="K53" s="38"/>
      <c r="L53" s="38"/>
      <c r="M53" s="40"/>
      <c r="N53" s="38"/>
      <c r="O53" s="38"/>
      <c r="P53" s="40"/>
      <c r="R53" t="s">
        <v>112</v>
      </c>
      <c r="S53" s="7">
        <f t="shared" ca="1" si="7"/>
        <v>0</v>
      </c>
      <c r="T53" s="7">
        <f t="shared" ca="1" si="7"/>
        <v>0</v>
      </c>
      <c r="U53" s="7">
        <f t="shared" ca="1" si="7"/>
        <v>0</v>
      </c>
      <c r="V53" s="7">
        <f t="shared" ca="1" si="7"/>
        <v>0</v>
      </c>
      <c r="W53" s="7">
        <f t="shared" ca="1" si="7"/>
        <v>0</v>
      </c>
      <c r="X53" s="7">
        <f t="shared" ca="1" si="7"/>
        <v>0</v>
      </c>
      <c r="Y53" s="7">
        <f t="shared" ca="1" si="7"/>
        <v>0</v>
      </c>
      <c r="Z53" s="7">
        <f t="shared" ca="1" si="7"/>
        <v>0</v>
      </c>
      <c r="AA53" s="7">
        <f t="shared" ca="1" si="6"/>
        <v>0</v>
      </c>
      <c r="AB53" s="7">
        <f t="shared" ca="1" si="6"/>
        <v>0</v>
      </c>
      <c r="AC53" s="7">
        <f t="shared" ca="1" si="6"/>
        <v>0</v>
      </c>
      <c r="AD53" s="7">
        <f t="shared" ca="1" si="6"/>
        <v>0</v>
      </c>
      <c r="AE53" s="7">
        <f t="shared" ca="1" si="6"/>
        <v>0</v>
      </c>
      <c r="AF53" s="7" t="str">
        <f t="shared" si="1"/>
        <v>068</v>
      </c>
      <c r="AG53" s="7"/>
    </row>
    <row r="54" spans="1:33">
      <c r="A54" s="59" t="s">
        <v>95</v>
      </c>
      <c r="B54" s="49" t="s">
        <v>80</v>
      </c>
      <c r="C54" s="29" t="s">
        <v>81</v>
      </c>
      <c r="D54" s="33">
        <f t="shared" ca="1" si="9"/>
        <v>0</v>
      </c>
      <c r="E54" s="38"/>
      <c r="F54" s="38"/>
      <c r="G54" s="40"/>
      <c r="H54" s="38"/>
      <c r="I54" s="38"/>
      <c r="J54" s="40"/>
      <c r="K54" s="38"/>
      <c r="L54" s="38"/>
      <c r="M54" s="40"/>
      <c r="N54" s="38"/>
      <c r="O54" s="38"/>
      <c r="P54" s="40"/>
      <c r="R54" t="s">
        <v>113</v>
      </c>
      <c r="S54" s="7">
        <f t="shared" ca="1" si="7"/>
        <v>0</v>
      </c>
      <c r="T54" s="7">
        <f t="shared" ca="1" si="7"/>
        <v>0</v>
      </c>
      <c r="U54" s="7">
        <f t="shared" ca="1" si="7"/>
        <v>0</v>
      </c>
      <c r="V54" s="7">
        <f t="shared" ca="1" si="7"/>
        <v>0</v>
      </c>
      <c r="W54" s="7">
        <f t="shared" ca="1" si="7"/>
        <v>0</v>
      </c>
      <c r="X54" s="7">
        <f t="shared" ca="1" si="7"/>
        <v>0</v>
      </c>
      <c r="Y54" s="7">
        <f t="shared" ca="1" si="7"/>
        <v>0</v>
      </c>
      <c r="Z54" s="7">
        <f t="shared" ca="1" si="7"/>
        <v>0</v>
      </c>
      <c r="AA54" s="7">
        <f t="shared" ca="1" si="6"/>
        <v>0</v>
      </c>
      <c r="AB54" s="7">
        <f t="shared" ca="1" si="6"/>
        <v>0</v>
      </c>
      <c r="AC54" s="7">
        <f t="shared" ca="1" si="6"/>
        <v>0</v>
      </c>
      <c r="AD54" s="7">
        <f t="shared" ca="1" si="6"/>
        <v>0</v>
      </c>
      <c r="AE54" s="7">
        <f t="shared" ca="1" si="6"/>
        <v>0</v>
      </c>
      <c r="AF54" s="7" t="str">
        <f t="shared" si="1"/>
        <v>069</v>
      </c>
      <c r="AG54" s="7"/>
    </row>
    <row r="55" spans="1:33" ht="28.5">
      <c r="A55" s="61" t="s">
        <v>114</v>
      </c>
      <c r="B55" s="49" t="s">
        <v>80</v>
      </c>
      <c r="C55" s="29" t="s">
        <v>81</v>
      </c>
      <c r="D55" s="33">
        <f t="shared" ca="1" si="9"/>
        <v>0</v>
      </c>
      <c r="E55" s="38"/>
      <c r="F55" s="38"/>
      <c r="G55" s="40"/>
      <c r="H55" s="38"/>
      <c r="I55" s="38"/>
      <c r="J55" s="40"/>
      <c r="K55" s="38"/>
      <c r="L55" s="38"/>
      <c r="M55" s="40"/>
      <c r="N55" s="38"/>
      <c r="O55" s="38"/>
      <c r="P55" s="40"/>
      <c r="R55" t="s">
        <v>115</v>
      </c>
      <c r="S55" s="7">
        <f t="shared" ca="1" si="7"/>
        <v>0</v>
      </c>
      <c r="T55" s="7">
        <f t="shared" ca="1" si="7"/>
        <v>0</v>
      </c>
      <c r="U55" s="7">
        <f t="shared" ca="1" si="7"/>
        <v>0</v>
      </c>
      <c r="V55" s="7">
        <f t="shared" ca="1" si="7"/>
        <v>0</v>
      </c>
      <c r="W55" s="7">
        <f t="shared" ca="1" si="7"/>
        <v>0</v>
      </c>
      <c r="X55" s="7">
        <f t="shared" ca="1" si="7"/>
        <v>0</v>
      </c>
      <c r="Y55" s="7">
        <f t="shared" ca="1" si="7"/>
        <v>0</v>
      </c>
      <c r="Z55" s="7">
        <f t="shared" ca="1" si="7"/>
        <v>0</v>
      </c>
      <c r="AA55" s="7">
        <f t="shared" ca="1" si="6"/>
        <v>0</v>
      </c>
      <c r="AB55" s="7">
        <f t="shared" ca="1" si="6"/>
        <v>0</v>
      </c>
      <c r="AC55" s="7">
        <f t="shared" ca="1" si="6"/>
        <v>0</v>
      </c>
      <c r="AD55" s="7">
        <f t="shared" ca="1" si="6"/>
        <v>0</v>
      </c>
      <c r="AE55" s="7">
        <f t="shared" ca="1" si="6"/>
        <v>0</v>
      </c>
      <c r="AF55" s="7" t="str">
        <f t="shared" si="1"/>
        <v>070</v>
      </c>
      <c r="AG55" s="7"/>
    </row>
    <row r="56" spans="1:33">
      <c r="A56" s="58" t="s">
        <v>116</v>
      </c>
      <c r="B56" s="49" t="s">
        <v>80</v>
      </c>
      <c r="C56" s="49" t="s">
        <v>81</v>
      </c>
      <c r="D56" s="33">
        <f t="shared" ca="1" si="9"/>
        <v>0</v>
      </c>
      <c r="E56" s="38"/>
      <c r="F56" s="38"/>
      <c r="G56" s="40"/>
      <c r="H56" s="38"/>
      <c r="I56" s="38"/>
      <c r="J56" s="40"/>
      <c r="K56" s="38"/>
      <c r="L56" s="38"/>
      <c r="M56" s="40"/>
      <c r="N56" s="38"/>
      <c r="O56" s="38"/>
      <c r="P56" s="40"/>
      <c r="R56" t="s">
        <v>117</v>
      </c>
      <c r="S56" s="7">
        <f t="shared" ca="1" si="7"/>
        <v>0</v>
      </c>
      <c r="T56" s="7">
        <f t="shared" ca="1" si="7"/>
        <v>0</v>
      </c>
      <c r="U56" s="7">
        <f t="shared" ca="1" si="7"/>
        <v>0</v>
      </c>
      <c r="V56" s="7">
        <f t="shared" ca="1" si="7"/>
        <v>0</v>
      </c>
      <c r="W56" s="7">
        <f t="shared" ca="1" si="7"/>
        <v>0</v>
      </c>
      <c r="X56" s="7">
        <f t="shared" ca="1" si="7"/>
        <v>0</v>
      </c>
      <c r="Y56" s="7">
        <f t="shared" ca="1" si="7"/>
        <v>0</v>
      </c>
      <c r="Z56" s="7">
        <f t="shared" ca="1" si="7"/>
        <v>0</v>
      </c>
      <c r="AA56" s="7">
        <f t="shared" ca="1" si="6"/>
        <v>0</v>
      </c>
      <c r="AB56" s="7">
        <f t="shared" ca="1" si="6"/>
        <v>0</v>
      </c>
      <c r="AC56" s="7">
        <f t="shared" ca="1" si="6"/>
        <v>0</v>
      </c>
      <c r="AD56" s="7">
        <f t="shared" ca="1" si="6"/>
        <v>0</v>
      </c>
      <c r="AE56" s="7">
        <f t="shared" ca="1" si="6"/>
        <v>0</v>
      </c>
      <c r="AF56" s="7" t="str">
        <f t="shared" si="1"/>
        <v>071</v>
      </c>
      <c r="AG56" s="7"/>
    </row>
    <row r="57" spans="1:33">
      <c r="A57" s="59" t="s">
        <v>91</v>
      </c>
      <c r="B57" s="49" t="s">
        <v>80</v>
      </c>
      <c r="C57" s="29" t="s">
        <v>81</v>
      </c>
      <c r="D57" s="33">
        <f t="shared" ca="1" si="9"/>
        <v>0</v>
      </c>
      <c r="E57" s="38"/>
      <c r="F57" s="38"/>
      <c r="G57" s="40"/>
      <c r="H57" s="38"/>
      <c r="I57" s="38"/>
      <c r="J57" s="40"/>
      <c r="K57" s="38"/>
      <c r="L57" s="38"/>
      <c r="M57" s="40"/>
      <c r="N57" s="38"/>
      <c r="O57" s="38"/>
      <c r="P57" s="40"/>
      <c r="R57" t="s">
        <v>118</v>
      </c>
      <c r="S57" s="7">
        <f t="shared" ca="1" si="7"/>
        <v>0</v>
      </c>
      <c r="T57" s="7">
        <f t="shared" ca="1" si="7"/>
        <v>0</v>
      </c>
      <c r="U57" s="7">
        <f t="shared" ca="1" si="7"/>
        <v>0</v>
      </c>
      <c r="V57" s="7">
        <f t="shared" ca="1" si="7"/>
        <v>0</v>
      </c>
      <c r="W57" s="7">
        <f t="shared" ca="1" si="7"/>
        <v>0</v>
      </c>
      <c r="X57" s="7">
        <f t="shared" ca="1" si="7"/>
        <v>0</v>
      </c>
      <c r="Y57" s="7">
        <f t="shared" ca="1" si="7"/>
        <v>0</v>
      </c>
      <c r="Z57" s="7">
        <f t="shared" ca="1" si="7"/>
        <v>0</v>
      </c>
      <c r="AA57" s="7">
        <f t="shared" ca="1" si="6"/>
        <v>0</v>
      </c>
      <c r="AB57" s="7">
        <f t="shared" ca="1" si="6"/>
        <v>0</v>
      </c>
      <c r="AC57" s="7">
        <f t="shared" ca="1" si="6"/>
        <v>0</v>
      </c>
      <c r="AD57" s="7">
        <f t="shared" ca="1" si="6"/>
        <v>0</v>
      </c>
      <c r="AE57" s="7">
        <f t="shared" ca="1" si="6"/>
        <v>0</v>
      </c>
      <c r="AF57" s="7" t="str">
        <f t="shared" si="1"/>
        <v>072</v>
      </c>
      <c r="AG57" s="7"/>
    </row>
    <row r="58" spans="1:33">
      <c r="A58" s="59" t="s">
        <v>93</v>
      </c>
      <c r="B58" s="49" t="s">
        <v>80</v>
      </c>
      <c r="C58" s="29" t="s">
        <v>81</v>
      </c>
      <c r="D58" s="33">
        <f t="shared" ca="1" si="9"/>
        <v>0</v>
      </c>
      <c r="E58" s="38"/>
      <c r="F58" s="38"/>
      <c r="G58" s="40"/>
      <c r="H58" s="38"/>
      <c r="I58" s="38"/>
      <c r="J58" s="40"/>
      <c r="K58" s="38"/>
      <c r="L58" s="38"/>
      <c r="M58" s="40"/>
      <c r="N58" s="38"/>
      <c r="O58" s="38"/>
      <c r="P58" s="40"/>
      <c r="R58" t="s">
        <v>119</v>
      </c>
      <c r="S58" s="7">
        <f t="shared" ca="1" si="7"/>
        <v>0</v>
      </c>
      <c r="T58" s="7">
        <f t="shared" ca="1" si="7"/>
        <v>0</v>
      </c>
      <c r="U58" s="7">
        <f t="shared" ca="1" si="7"/>
        <v>0</v>
      </c>
      <c r="V58" s="7">
        <f t="shared" ca="1" si="7"/>
        <v>0</v>
      </c>
      <c r="W58" s="7">
        <f t="shared" ca="1" si="7"/>
        <v>0</v>
      </c>
      <c r="X58" s="7">
        <f t="shared" ca="1" si="7"/>
        <v>0</v>
      </c>
      <c r="Y58" s="7">
        <f t="shared" ca="1" si="7"/>
        <v>0</v>
      </c>
      <c r="Z58" s="7">
        <f t="shared" ca="1" si="7"/>
        <v>0</v>
      </c>
      <c r="AA58" s="7">
        <f t="shared" ca="1" si="6"/>
        <v>0</v>
      </c>
      <c r="AB58" s="7">
        <f t="shared" ca="1" si="6"/>
        <v>0</v>
      </c>
      <c r="AC58" s="7">
        <f t="shared" ca="1" si="6"/>
        <v>0</v>
      </c>
      <c r="AD58" s="7">
        <f t="shared" ca="1" si="6"/>
        <v>0</v>
      </c>
      <c r="AE58" s="7">
        <f t="shared" ca="1" si="6"/>
        <v>0</v>
      </c>
      <c r="AF58" s="7" t="str">
        <f t="shared" si="1"/>
        <v>073</v>
      </c>
      <c r="AG58" s="7"/>
    </row>
    <row r="59" spans="1:33">
      <c r="A59" s="60" t="s">
        <v>95</v>
      </c>
      <c r="B59" s="49" t="s">
        <v>80</v>
      </c>
      <c r="C59" s="29" t="s">
        <v>81</v>
      </c>
      <c r="D59" s="33">
        <f t="shared" ca="1" si="9"/>
        <v>0</v>
      </c>
      <c r="E59" s="38"/>
      <c r="F59" s="38"/>
      <c r="G59" s="40"/>
      <c r="H59" s="38"/>
      <c r="I59" s="38"/>
      <c r="J59" s="40"/>
      <c r="K59" s="38"/>
      <c r="L59" s="38"/>
      <c r="M59" s="40"/>
      <c r="N59" s="38"/>
      <c r="O59" s="38"/>
      <c r="P59" s="40"/>
      <c r="R59" t="s">
        <v>120</v>
      </c>
      <c r="S59" s="7">
        <f t="shared" ca="1" si="7"/>
        <v>0</v>
      </c>
      <c r="T59" s="7">
        <f t="shared" ca="1" si="7"/>
        <v>0</v>
      </c>
      <c r="U59" s="7">
        <f t="shared" ca="1" si="7"/>
        <v>0</v>
      </c>
      <c r="V59" s="7">
        <f t="shared" ca="1" si="7"/>
        <v>0</v>
      </c>
      <c r="W59" s="7">
        <f t="shared" ca="1" si="7"/>
        <v>0</v>
      </c>
      <c r="X59" s="7">
        <f t="shared" ca="1" si="7"/>
        <v>0</v>
      </c>
      <c r="Y59" s="7">
        <f t="shared" ca="1" si="7"/>
        <v>0</v>
      </c>
      <c r="Z59" s="7">
        <f t="shared" ca="1" si="7"/>
        <v>0</v>
      </c>
      <c r="AA59" s="7">
        <f t="shared" ca="1" si="6"/>
        <v>0</v>
      </c>
      <c r="AB59" s="7">
        <f t="shared" ca="1" si="6"/>
        <v>0</v>
      </c>
      <c r="AC59" s="7">
        <f t="shared" ca="1" si="6"/>
        <v>0</v>
      </c>
      <c r="AD59" s="7">
        <f t="shared" ca="1" si="6"/>
        <v>0</v>
      </c>
      <c r="AE59" s="7">
        <f t="shared" ca="1" si="6"/>
        <v>0</v>
      </c>
      <c r="AF59" s="7" t="str">
        <f t="shared" si="1"/>
        <v>074</v>
      </c>
      <c r="AG59" s="7"/>
    </row>
    <row r="60" spans="1:33" ht="28.5">
      <c r="A60" s="62" t="s">
        <v>121</v>
      </c>
      <c r="B60" s="49" t="s">
        <v>122</v>
      </c>
      <c r="C60" s="29" t="s">
        <v>52</v>
      </c>
      <c r="D60" s="33">
        <f>P60</f>
        <v>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40"/>
      <c r="R60" t="s">
        <v>123</v>
      </c>
      <c r="S60" s="7">
        <f t="shared" ca="1" si="7"/>
        <v>0</v>
      </c>
      <c r="T60" s="7">
        <f t="shared" ca="1" si="7"/>
        <v>0</v>
      </c>
      <c r="U60" s="7">
        <f t="shared" ca="1" si="7"/>
        <v>0</v>
      </c>
      <c r="V60" s="7">
        <f t="shared" ca="1" si="7"/>
        <v>0</v>
      </c>
      <c r="W60" s="7">
        <f t="shared" ca="1" si="7"/>
        <v>0</v>
      </c>
      <c r="X60" s="7">
        <f t="shared" ca="1" si="7"/>
        <v>0</v>
      </c>
      <c r="Y60" s="7">
        <f t="shared" ca="1" si="7"/>
        <v>0</v>
      </c>
      <c r="Z60" s="7">
        <f t="shared" ca="1" si="7"/>
        <v>0</v>
      </c>
      <c r="AA60" s="7">
        <f t="shared" ca="1" si="6"/>
        <v>0</v>
      </c>
      <c r="AB60" s="7">
        <f t="shared" ca="1" si="6"/>
        <v>0</v>
      </c>
      <c r="AC60" s="7">
        <f t="shared" ca="1" si="6"/>
        <v>0</v>
      </c>
      <c r="AD60" s="7">
        <f t="shared" ca="1" si="6"/>
        <v>0</v>
      </c>
      <c r="AE60" s="7">
        <f t="shared" ca="1" si="6"/>
        <v>0</v>
      </c>
      <c r="AF60" s="7" t="str">
        <f t="shared" si="1"/>
        <v>075</v>
      </c>
      <c r="AG60" s="7"/>
    </row>
    <row r="61" spans="1:33">
      <c r="A61" s="63" t="s">
        <v>124</v>
      </c>
      <c r="B61" s="49" t="s">
        <v>80</v>
      </c>
      <c r="C61" s="49" t="s">
        <v>26</v>
      </c>
      <c r="D61" s="33">
        <f ca="1">IF(SUM($E61:$P61)=0,0,LOOKUP(9999999,OFFSET($E61:$P61,,,1,MATCH($M$3,$E$7:$P$7,0))))</f>
        <v>0</v>
      </c>
      <c r="E61" s="38"/>
      <c r="F61" s="38"/>
      <c r="G61" s="40"/>
      <c r="H61" s="38"/>
      <c r="I61" s="38"/>
      <c r="J61" s="40"/>
      <c r="K61" s="38"/>
      <c r="L61" s="38"/>
      <c r="M61" s="40"/>
      <c r="N61" s="38"/>
      <c r="O61" s="38"/>
      <c r="P61" s="40"/>
      <c r="R61" t="s">
        <v>125</v>
      </c>
      <c r="S61" s="7">
        <f t="shared" ca="1" si="7"/>
        <v>0</v>
      </c>
      <c r="T61" s="7">
        <f t="shared" ca="1" si="7"/>
        <v>0</v>
      </c>
      <c r="U61" s="7">
        <f t="shared" ca="1" si="7"/>
        <v>0</v>
      </c>
      <c r="V61" s="7">
        <f t="shared" ca="1" si="7"/>
        <v>0</v>
      </c>
      <c r="W61" s="7">
        <f t="shared" ca="1" si="7"/>
        <v>0</v>
      </c>
      <c r="X61" s="7">
        <f t="shared" ca="1" si="7"/>
        <v>0</v>
      </c>
      <c r="Y61" s="7">
        <f t="shared" ca="1" si="7"/>
        <v>0</v>
      </c>
      <c r="Z61" s="7">
        <f t="shared" ref="Z61:AE71" ca="1" si="10">CELL("столбец",K61)*CELL("столбец",K61)*K61*$AF61</f>
        <v>0</v>
      </c>
      <c r="AA61" s="7">
        <f t="shared" ca="1" si="10"/>
        <v>0</v>
      </c>
      <c r="AB61" s="7">
        <f t="shared" ca="1" si="10"/>
        <v>0</v>
      </c>
      <c r="AC61" s="7">
        <f t="shared" ca="1" si="10"/>
        <v>0</v>
      </c>
      <c r="AD61" s="7">
        <f t="shared" ca="1" si="10"/>
        <v>0</v>
      </c>
      <c r="AE61" s="7">
        <f t="shared" ca="1" si="10"/>
        <v>0</v>
      </c>
      <c r="AF61" s="7" t="str">
        <f t="shared" si="1"/>
        <v>078</v>
      </c>
      <c r="AG61" s="7"/>
    </row>
    <row r="62" spans="1:33" ht="28.5">
      <c r="A62" s="64" t="s">
        <v>126</v>
      </c>
      <c r="B62" s="49" t="s">
        <v>80</v>
      </c>
      <c r="C62" s="49" t="s">
        <v>26</v>
      </c>
      <c r="D62" s="33">
        <f ca="1">IF(SUM($E62:$P62)=0,0,LOOKUP(9999999,OFFSET($E62:$P62,,,1,MATCH($M$3,$E$7:$P$7,0))))</f>
        <v>0</v>
      </c>
      <c r="E62" s="38"/>
      <c r="F62" s="38"/>
      <c r="G62" s="40"/>
      <c r="H62" s="38"/>
      <c r="I62" s="38"/>
      <c r="J62" s="40"/>
      <c r="K62" s="38"/>
      <c r="L62" s="38"/>
      <c r="M62" s="40"/>
      <c r="N62" s="38"/>
      <c r="O62" s="38"/>
      <c r="P62" s="40"/>
      <c r="R62" t="s">
        <v>127</v>
      </c>
      <c r="S62" s="7">
        <f t="shared" ref="S62:Y71" ca="1" si="11">CELL("столбец",D62)*CELL("столбец",D62)*D62*$AF62</f>
        <v>0</v>
      </c>
      <c r="T62" s="7">
        <f t="shared" ca="1" si="11"/>
        <v>0</v>
      </c>
      <c r="U62" s="7">
        <f t="shared" ca="1" si="11"/>
        <v>0</v>
      </c>
      <c r="V62" s="7">
        <f t="shared" ca="1" si="11"/>
        <v>0</v>
      </c>
      <c r="W62" s="7">
        <f t="shared" ca="1" si="11"/>
        <v>0</v>
      </c>
      <c r="X62" s="7">
        <f t="shared" ca="1" si="11"/>
        <v>0</v>
      </c>
      <c r="Y62" s="7">
        <f t="shared" ca="1" si="11"/>
        <v>0</v>
      </c>
      <c r="Z62" s="7">
        <f t="shared" ca="1" si="10"/>
        <v>0</v>
      </c>
      <c r="AA62" s="7">
        <f t="shared" ca="1" si="10"/>
        <v>0</v>
      </c>
      <c r="AB62" s="7">
        <f t="shared" ca="1" si="10"/>
        <v>0</v>
      </c>
      <c r="AC62" s="7">
        <f t="shared" ca="1" si="10"/>
        <v>0</v>
      </c>
      <c r="AD62" s="7">
        <f t="shared" ca="1" si="10"/>
        <v>0</v>
      </c>
      <c r="AE62" s="7">
        <f t="shared" ca="1" si="10"/>
        <v>0</v>
      </c>
      <c r="AF62" s="7" t="str">
        <f t="shared" si="1"/>
        <v>079</v>
      </c>
      <c r="AG62" s="7"/>
    </row>
    <row r="63" spans="1:33" ht="28.5">
      <c r="A63" s="65" t="s">
        <v>128</v>
      </c>
      <c r="B63" s="49" t="s">
        <v>80</v>
      </c>
      <c r="C63" s="49" t="s">
        <v>26</v>
      </c>
      <c r="D63" s="33">
        <f ca="1">IF(SUM($E63:$P63)=0,0,LOOKUP(9999999,OFFSET($E63:$P63,,,1,MATCH($M$3,$E$7:$P$7,0))))</f>
        <v>0</v>
      </c>
      <c r="E63" s="38"/>
      <c r="F63" s="38"/>
      <c r="G63" s="40"/>
      <c r="H63" s="38"/>
      <c r="I63" s="38"/>
      <c r="J63" s="40"/>
      <c r="K63" s="38"/>
      <c r="L63" s="38"/>
      <c r="M63" s="40"/>
      <c r="N63" s="38"/>
      <c r="O63" s="38"/>
      <c r="P63" s="40"/>
      <c r="R63" t="s">
        <v>129</v>
      </c>
      <c r="S63" s="7">
        <f t="shared" ca="1" si="11"/>
        <v>0</v>
      </c>
      <c r="T63" s="7">
        <f t="shared" ca="1" si="11"/>
        <v>0</v>
      </c>
      <c r="U63" s="7">
        <f t="shared" ca="1" si="11"/>
        <v>0</v>
      </c>
      <c r="V63" s="7">
        <f t="shared" ca="1" si="11"/>
        <v>0</v>
      </c>
      <c r="W63" s="7">
        <f t="shared" ca="1" si="11"/>
        <v>0</v>
      </c>
      <c r="X63" s="7">
        <f t="shared" ca="1" si="11"/>
        <v>0</v>
      </c>
      <c r="Y63" s="7">
        <f t="shared" ca="1" si="11"/>
        <v>0</v>
      </c>
      <c r="Z63" s="7">
        <f t="shared" ca="1" si="10"/>
        <v>0</v>
      </c>
      <c r="AA63" s="7">
        <f t="shared" ca="1" si="10"/>
        <v>0</v>
      </c>
      <c r="AB63" s="7">
        <f t="shared" ca="1" si="10"/>
        <v>0</v>
      </c>
      <c r="AC63" s="7">
        <f t="shared" ca="1" si="10"/>
        <v>0</v>
      </c>
      <c r="AD63" s="7">
        <f t="shared" ca="1" si="10"/>
        <v>0</v>
      </c>
      <c r="AE63" s="7">
        <f t="shared" ca="1" si="10"/>
        <v>0</v>
      </c>
      <c r="AF63" s="7" t="str">
        <f t="shared" si="1"/>
        <v>080</v>
      </c>
      <c r="AG63" s="7"/>
    </row>
    <row r="64" spans="1:33" ht="28.5">
      <c r="A64" s="65" t="s">
        <v>130</v>
      </c>
      <c r="B64" s="49" t="s">
        <v>122</v>
      </c>
      <c r="C64" s="49" t="s">
        <v>26</v>
      </c>
      <c r="D64" s="33">
        <f>P64</f>
        <v>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40"/>
      <c r="R64" t="s">
        <v>131</v>
      </c>
      <c r="S64" s="7">
        <f t="shared" ca="1" si="11"/>
        <v>0</v>
      </c>
      <c r="T64" s="7">
        <f t="shared" ca="1" si="11"/>
        <v>0</v>
      </c>
      <c r="U64" s="7">
        <f t="shared" ca="1" si="11"/>
        <v>0</v>
      </c>
      <c r="V64" s="7">
        <f t="shared" ca="1" si="11"/>
        <v>0</v>
      </c>
      <c r="W64" s="7">
        <f t="shared" ca="1" si="11"/>
        <v>0</v>
      </c>
      <c r="X64" s="7">
        <f t="shared" ca="1" si="11"/>
        <v>0</v>
      </c>
      <c r="Y64" s="7">
        <f t="shared" ca="1" si="11"/>
        <v>0</v>
      </c>
      <c r="Z64" s="7">
        <f t="shared" ca="1" si="10"/>
        <v>0</v>
      </c>
      <c r="AA64" s="7">
        <f t="shared" ca="1" si="10"/>
        <v>0</v>
      </c>
      <c r="AB64" s="7">
        <f t="shared" ca="1" si="10"/>
        <v>0</v>
      </c>
      <c r="AC64" s="7">
        <f t="shared" ca="1" si="10"/>
        <v>0</v>
      </c>
      <c r="AD64" s="7">
        <f t="shared" ca="1" si="10"/>
        <v>0</v>
      </c>
      <c r="AE64" s="7">
        <f t="shared" ca="1" si="10"/>
        <v>0</v>
      </c>
      <c r="AF64" s="7" t="str">
        <f t="shared" si="1"/>
        <v>081</v>
      </c>
      <c r="AG64" s="7"/>
    </row>
    <row r="65" spans="1:33" ht="28.5">
      <c r="A65" s="65" t="s">
        <v>132</v>
      </c>
      <c r="B65" s="49" t="s">
        <v>122</v>
      </c>
      <c r="C65" s="49" t="s">
        <v>26</v>
      </c>
      <c r="D65" s="33">
        <f>P65</f>
        <v>0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40"/>
      <c r="R65" t="s">
        <v>133</v>
      </c>
      <c r="S65" s="7">
        <f t="shared" ca="1" si="11"/>
        <v>0</v>
      </c>
      <c r="T65" s="7">
        <f t="shared" ca="1" si="11"/>
        <v>0</v>
      </c>
      <c r="U65" s="7">
        <f t="shared" ca="1" si="11"/>
        <v>0</v>
      </c>
      <c r="V65" s="7">
        <f t="shared" ca="1" si="11"/>
        <v>0</v>
      </c>
      <c r="W65" s="7">
        <f t="shared" ca="1" si="11"/>
        <v>0</v>
      </c>
      <c r="X65" s="7">
        <f t="shared" ca="1" si="11"/>
        <v>0</v>
      </c>
      <c r="Y65" s="7">
        <f t="shared" ca="1" si="11"/>
        <v>0</v>
      </c>
      <c r="Z65" s="7">
        <f t="shared" ca="1" si="10"/>
        <v>0</v>
      </c>
      <c r="AA65" s="7">
        <f t="shared" ca="1" si="10"/>
        <v>0</v>
      </c>
      <c r="AB65" s="7">
        <f t="shared" ca="1" si="10"/>
        <v>0</v>
      </c>
      <c r="AC65" s="7">
        <f t="shared" ca="1" si="10"/>
        <v>0</v>
      </c>
      <c r="AD65" s="7">
        <f t="shared" ca="1" si="10"/>
        <v>0</v>
      </c>
      <c r="AE65" s="7">
        <f t="shared" ca="1" si="10"/>
        <v>0</v>
      </c>
      <c r="AF65" s="7" t="str">
        <f t="shared" si="1"/>
        <v>082</v>
      </c>
      <c r="AG65" s="7"/>
    </row>
    <row r="66" spans="1:33" ht="18">
      <c r="A66" s="16" t="s">
        <v>134</v>
      </c>
      <c r="B66" s="17"/>
      <c r="C66" s="17"/>
      <c r="D66" s="18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20"/>
      <c r="R66" t="s">
        <v>135</v>
      </c>
      <c r="S66" s="7">
        <f t="shared" ca="1" si="11"/>
        <v>0</v>
      </c>
      <c r="T66" s="7">
        <f t="shared" ca="1" si="11"/>
        <v>0</v>
      </c>
      <c r="U66" s="7">
        <f t="shared" ca="1" si="11"/>
        <v>0</v>
      </c>
      <c r="V66" s="7">
        <f t="shared" ca="1" si="11"/>
        <v>0</v>
      </c>
      <c r="W66" s="7">
        <f t="shared" ca="1" si="11"/>
        <v>0</v>
      </c>
      <c r="X66" s="7">
        <f t="shared" ca="1" si="11"/>
        <v>0</v>
      </c>
      <c r="Y66" s="7">
        <f t="shared" ca="1" si="11"/>
        <v>0</v>
      </c>
      <c r="Z66" s="7">
        <f t="shared" ca="1" si="10"/>
        <v>0</v>
      </c>
      <c r="AA66" s="7">
        <f t="shared" ca="1" si="10"/>
        <v>0</v>
      </c>
      <c r="AB66" s="7">
        <f t="shared" ca="1" si="10"/>
        <v>0</v>
      </c>
      <c r="AC66" s="7">
        <f t="shared" ca="1" si="10"/>
        <v>0</v>
      </c>
      <c r="AD66" s="7">
        <f t="shared" ca="1" si="10"/>
        <v>0</v>
      </c>
      <c r="AE66" s="7">
        <f t="shared" ca="1" si="10"/>
        <v>0</v>
      </c>
      <c r="AF66" s="7" t="str">
        <f t="shared" si="1"/>
        <v>104</v>
      </c>
      <c r="AG66" s="7"/>
    </row>
    <row r="67" spans="1:33">
      <c r="A67" s="47" t="s">
        <v>136</v>
      </c>
      <c r="B67" s="36" t="s">
        <v>25</v>
      </c>
      <c r="C67" s="36" t="s">
        <v>52</v>
      </c>
      <c r="D67" s="33">
        <f t="shared" ref="D67:P67" ca="1" si="12">SUM(D68:D71)</f>
        <v>0</v>
      </c>
      <c r="E67" s="38">
        <f t="shared" si="12"/>
        <v>0</v>
      </c>
      <c r="F67" s="38">
        <f t="shared" si="12"/>
        <v>0</v>
      </c>
      <c r="G67" s="38">
        <f t="shared" si="12"/>
        <v>0</v>
      </c>
      <c r="H67" s="38">
        <f t="shared" si="12"/>
        <v>0</v>
      </c>
      <c r="I67" s="38">
        <f t="shared" si="12"/>
        <v>0</v>
      </c>
      <c r="J67" s="38">
        <f t="shared" si="12"/>
        <v>0</v>
      </c>
      <c r="K67" s="38">
        <f t="shared" si="12"/>
        <v>0</v>
      </c>
      <c r="L67" s="38">
        <f t="shared" si="12"/>
        <v>0</v>
      </c>
      <c r="M67" s="38">
        <f t="shared" si="12"/>
        <v>0</v>
      </c>
      <c r="N67" s="38">
        <f t="shared" si="12"/>
        <v>0</v>
      </c>
      <c r="O67" s="38">
        <f t="shared" si="12"/>
        <v>0</v>
      </c>
      <c r="P67" s="38">
        <f t="shared" si="12"/>
        <v>0</v>
      </c>
      <c r="R67" t="s">
        <v>137</v>
      </c>
      <c r="S67" s="7">
        <f t="shared" ca="1" si="11"/>
        <v>0</v>
      </c>
      <c r="T67" s="7">
        <f t="shared" ca="1" si="11"/>
        <v>0</v>
      </c>
      <c r="U67" s="7">
        <f t="shared" ca="1" si="11"/>
        <v>0</v>
      </c>
      <c r="V67" s="7">
        <f t="shared" ca="1" si="11"/>
        <v>0</v>
      </c>
      <c r="W67" s="7">
        <f t="shared" ca="1" si="11"/>
        <v>0</v>
      </c>
      <c r="X67" s="7">
        <f t="shared" ca="1" si="11"/>
        <v>0</v>
      </c>
      <c r="Y67" s="7">
        <f t="shared" ca="1" si="11"/>
        <v>0</v>
      </c>
      <c r="Z67" s="7">
        <f t="shared" ca="1" si="10"/>
        <v>0</v>
      </c>
      <c r="AA67" s="7">
        <f t="shared" ca="1" si="10"/>
        <v>0</v>
      </c>
      <c r="AB67" s="7">
        <f t="shared" ca="1" si="10"/>
        <v>0</v>
      </c>
      <c r="AC67" s="7">
        <f t="shared" ca="1" si="10"/>
        <v>0</v>
      </c>
      <c r="AD67" s="7">
        <f t="shared" ca="1" si="10"/>
        <v>0</v>
      </c>
      <c r="AE67" s="7">
        <f t="shared" ca="1" si="10"/>
        <v>0</v>
      </c>
      <c r="AF67" s="7" t="str">
        <f t="shared" si="1"/>
        <v>105</v>
      </c>
      <c r="AG67" s="7"/>
    </row>
    <row r="68" spans="1:33">
      <c r="A68" s="65" t="s">
        <v>138</v>
      </c>
      <c r="B68" s="28" t="s">
        <v>25</v>
      </c>
      <c r="C68" s="49" t="s">
        <v>52</v>
      </c>
      <c r="D68" s="33">
        <f ca="1">IF(SUM($E68:$P68)=0,0,LOOKUP(9999999,OFFSET($E68:$P68,,,1,MATCH($M$3,$E$7:$P$7,0))))</f>
        <v>0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R68" t="s">
        <v>139</v>
      </c>
      <c r="S68" s="7">
        <f t="shared" ca="1" si="11"/>
        <v>0</v>
      </c>
      <c r="T68" s="7">
        <f t="shared" ca="1" si="11"/>
        <v>0</v>
      </c>
      <c r="U68" s="7">
        <f t="shared" ca="1" si="11"/>
        <v>0</v>
      </c>
      <c r="V68" s="7">
        <f t="shared" ca="1" si="11"/>
        <v>0</v>
      </c>
      <c r="W68" s="7">
        <f t="shared" ca="1" si="11"/>
        <v>0</v>
      </c>
      <c r="X68" s="7">
        <f t="shared" ca="1" si="11"/>
        <v>0</v>
      </c>
      <c r="Y68" s="7">
        <f t="shared" ca="1" si="11"/>
        <v>0</v>
      </c>
      <c r="Z68" s="7">
        <f t="shared" ca="1" si="10"/>
        <v>0</v>
      </c>
      <c r="AA68" s="7">
        <f t="shared" ca="1" si="10"/>
        <v>0</v>
      </c>
      <c r="AB68" s="7">
        <f t="shared" ca="1" si="10"/>
        <v>0</v>
      </c>
      <c r="AC68" s="7">
        <f t="shared" ca="1" si="10"/>
        <v>0</v>
      </c>
      <c r="AD68" s="7">
        <f t="shared" ca="1" si="10"/>
        <v>0</v>
      </c>
      <c r="AE68" s="7">
        <f t="shared" ca="1" si="10"/>
        <v>0</v>
      </c>
      <c r="AF68" s="7" t="str">
        <f t="shared" si="1"/>
        <v>106</v>
      </c>
      <c r="AG68" s="7"/>
    </row>
    <row r="69" spans="1:33">
      <c r="A69" s="65" t="s">
        <v>140</v>
      </c>
      <c r="B69" s="28" t="s">
        <v>25</v>
      </c>
      <c r="C69" s="49" t="s">
        <v>52</v>
      </c>
      <c r="D69" s="33">
        <f ca="1">IF(SUM($E69:$P69)=0,0,LOOKUP(9999999,OFFSET($E69:$P69,,,1,MATCH($M$3,$E$7:$P$7,0))))</f>
        <v>0</v>
      </c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R69" t="s">
        <v>141</v>
      </c>
      <c r="S69" s="7">
        <f t="shared" ca="1" si="11"/>
        <v>0</v>
      </c>
      <c r="T69" s="7">
        <f t="shared" ca="1" si="11"/>
        <v>0</v>
      </c>
      <c r="U69" s="7">
        <f t="shared" ca="1" si="11"/>
        <v>0</v>
      </c>
      <c r="V69" s="7">
        <f t="shared" ca="1" si="11"/>
        <v>0</v>
      </c>
      <c r="W69" s="7">
        <f t="shared" ca="1" si="11"/>
        <v>0</v>
      </c>
      <c r="X69" s="7">
        <f t="shared" ca="1" si="11"/>
        <v>0</v>
      </c>
      <c r="Y69" s="7">
        <f t="shared" ca="1" si="11"/>
        <v>0</v>
      </c>
      <c r="Z69" s="7">
        <f t="shared" ca="1" si="10"/>
        <v>0</v>
      </c>
      <c r="AA69" s="7">
        <f t="shared" ca="1" si="10"/>
        <v>0</v>
      </c>
      <c r="AB69" s="7">
        <f t="shared" ca="1" si="10"/>
        <v>0</v>
      </c>
      <c r="AC69" s="7">
        <f t="shared" ca="1" si="10"/>
        <v>0</v>
      </c>
      <c r="AD69" s="7">
        <f t="shared" ca="1" si="10"/>
        <v>0</v>
      </c>
      <c r="AE69" s="7">
        <f t="shared" ca="1" si="10"/>
        <v>0</v>
      </c>
      <c r="AF69" s="7" t="str">
        <f t="shared" si="1"/>
        <v>107</v>
      </c>
      <c r="AG69" s="7"/>
    </row>
    <row r="70" spans="1:33">
      <c r="A70" s="65" t="s">
        <v>142</v>
      </c>
      <c r="B70" s="28" t="s">
        <v>25</v>
      </c>
      <c r="C70" s="49" t="s">
        <v>52</v>
      </c>
      <c r="D70" s="33">
        <f ca="1">IF(SUM($E70:$P70)=0,0,LOOKUP(9999999,OFFSET($E70:$P70,,,1,MATCH($M$3,$E$7:$P$7,0))))</f>
        <v>0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R70" t="s">
        <v>143</v>
      </c>
      <c r="S70" s="7">
        <f t="shared" ca="1" si="11"/>
        <v>0</v>
      </c>
      <c r="T70" s="7">
        <f t="shared" ca="1" si="11"/>
        <v>0</v>
      </c>
      <c r="U70" s="7">
        <f t="shared" ca="1" si="11"/>
        <v>0</v>
      </c>
      <c r="V70" s="7">
        <f t="shared" ca="1" si="11"/>
        <v>0</v>
      </c>
      <c r="W70" s="7">
        <f t="shared" ca="1" si="11"/>
        <v>0</v>
      </c>
      <c r="X70" s="7">
        <f t="shared" ca="1" si="11"/>
        <v>0</v>
      </c>
      <c r="Y70" s="7">
        <f t="shared" ca="1" si="11"/>
        <v>0</v>
      </c>
      <c r="Z70" s="7">
        <f t="shared" ca="1" si="10"/>
        <v>0</v>
      </c>
      <c r="AA70" s="7">
        <f t="shared" ca="1" si="10"/>
        <v>0</v>
      </c>
      <c r="AB70" s="7">
        <f t="shared" ca="1" si="10"/>
        <v>0</v>
      </c>
      <c r="AC70" s="7">
        <f t="shared" ca="1" si="10"/>
        <v>0</v>
      </c>
      <c r="AD70" s="7">
        <f t="shared" ca="1" si="10"/>
        <v>0</v>
      </c>
      <c r="AE70" s="7">
        <f t="shared" ca="1" si="10"/>
        <v>0</v>
      </c>
      <c r="AF70" s="7" t="str">
        <f t="shared" si="1"/>
        <v>108</v>
      </c>
      <c r="AG70" s="7"/>
    </row>
    <row r="71" spans="1:33">
      <c r="A71" s="65" t="s">
        <v>144</v>
      </c>
      <c r="B71" s="28" t="s">
        <v>25</v>
      </c>
      <c r="C71" s="49" t="s">
        <v>52</v>
      </c>
      <c r="D71" s="33">
        <f ca="1">IF(SUM($E71:$P71)=0,0,LOOKUP(9999999,OFFSET($E71:$P71,,,1,MATCH($M$3,$E$7:$P$7,0))))</f>
        <v>0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R71" t="s">
        <v>145</v>
      </c>
      <c r="S71" s="7">
        <f t="shared" ca="1" si="11"/>
        <v>0</v>
      </c>
      <c r="T71" s="7">
        <f t="shared" ca="1" si="11"/>
        <v>0</v>
      </c>
      <c r="U71" s="7">
        <f t="shared" ca="1" si="11"/>
        <v>0</v>
      </c>
      <c r="V71" s="7">
        <f t="shared" ca="1" si="11"/>
        <v>0</v>
      </c>
      <c r="W71" s="7">
        <f t="shared" ca="1" si="11"/>
        <v>0</v>
      </c>
      <c r="X71" s="7">
        <f t="shared" ca="1" si="11"/>
        <v>0</v>
      </c>
      <c r="Y71" s="7">
        <f t="shared" ca="1" si="11"/>
        <v>0</v>
      </c>
      <c r="Z71" s="7">
        <f t="shared" ca="1" si="10"/>
        <v>0</v>
      </c>
      <c r="AA71" s="7">
        <f t="shared" ca="1" si="10"/>
        <v>0</v>
      </c>
      <c r="AB71" s="7">
        <f t="shared" ca="1" si="10"/>
        <v>0</v>
      </c>
      <c r="AC71" s="7">
        <f t="shared" ca="1" si="10"/>
        <v>0</v>
      </c>
      <c r="AD71" s="7">
        <f t="shared" ca="1" si="10"/>
        <v>0</v>
      </c>
      <c r="AE71" s="7">
        <f t="shared" ca="1" si="10"/>
        <v>0</v>
      </c>
      <c r="AF71" s="7" t="str">
        <f t="shared" si="1"/>
        <v>109</v>
      </c>
      <c r="AG71" s="7"/>
    </row>
    <row r="73" spans="1:33" ht="15.75">
      <c r="A73" s="66" t="s">
        <v>146</v>
      </c>
      <c r="B73" s="88" t="s">
        <v>147</v>
      </c>
      <c r="C73" s="89"/>
      <c r="D73" s="87" t="s">
        <v>148</v>
      </c>
      <c r="E73" s="90"/>
      <c r="F73" s="90"/>
      <c r="G73" s="109"/>
      <c r="H73" s="109"/>
      <c r="I73" s="109"/>
    </row>
    <row r="74" spans="1:33">
      <c r="E74" s="110" t="s">
        <v>149</v>
      </c>
      <c r="F74" s="110"/>
      <c r="G74" s="111" t="s">
        <v>150</v>
      </c>
      <c r="H74" s="111"/>
      <c r="I74" s="111"/>
    </row>
    <row r="76" spans="1:33" ht="16.899999999999999" customHeight="1">
      <c r="A76" s="16" t="s">
        <v>151</v>
      </c>
      <c r="B76" s="17"/>
      <c r="C76" s="17"/>
      <c r="D76" s="45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20"/>
    </row>
    <row r="77" spans="1:33" ht="14.25" hidden="1" customHeight="1">
      <c r="A77" s="67"/>
      <c r="B77" s="68"/>
      <c r="C77" s="68"/>
      <c r="D77" s="68"/>
      <c r="E77" s="69">
        <v>1</v>
      </c>
      <c r="F77" s="69">
        <v>2</v>
      </c>
      <c r="G77" s="69">
        <v>3</v>
      </c>
      <c r="H77" s="69">
        <v>4</v>
      </c>
      <c r="I77" s="69">
        <v>5</v>
      </c>
      <c r="J77" s="69">
        <v>6</v>
      </c>
      <c r="K77" s="69">
        <v>7</v>
      </c>
      <c r="L77" s="69">
        <v>8</v>
      </c>
      <c r="M77" s="69">
        <v>9</v>
      </c>
      <c r="N77" s="69">
        <v>10</v>
      </c>
      <c r="O77" s="69">
        <v>11</v>
      </c>
      <c r="P77" s="69">
        <v>12</v>
      </c>
    </row>
    <row r="78" spans="1:33" ht="22.5" hidden="1" customHeight="1">
      <c r="A78" s="70"/>
      <c r="E78" s="71">
        <f>EOMONTH(DATE($O$3,E77,1),0)-DATE($O$3,E77,1)+1</f>
        <v>31</v>
      </c>
      <c r="F78" s="71">
        <f t="shared" ref="F78:P78" si="13">EOMONTH(DATE($O$3,F77,1),0)-DATE($O$3,F77,1)+1</f>
        <v>28</v>
      </c>
      <c r="G78" s="71">
        <f t="shared" si="13"/>
        <v>31</v>
      </c>
      <c r="H78" s="71">
        <f t="shared" si="13"/>
        <v>30</v>
      </c>
      <c r="I78" s="71">
        <f t="shared" si="13"/>
        <v>31</v>
      </c>
      <c r="J78" s="71">
        <f t="shared" si="13"/>
        <v>30</v>
      </c>
      <c r="K78" s="71">
        <f t="shared" si="13"/>
        <v>31</v>
      </c>
      <c r="L78" s="71">
        <f t="shared" si="13"/>
        <v>31</v>
      </c>
      <c r="M78" s="71">
        <f t="shared" si="13"/>
        <v>30</v>
      </c>
      <c r="N78" s="71">
        <f t="shared" si="13"/>
        <v>31</v>
      </c>
      <c r="O78" s="71">
        <f t="shared" si="13"/>
        <v>30</v>
      </c>
      <c r="P78" s="71">
        <f t="shared" si="13"/>
        <v>31</v>
      </c>
    </row>
    <row r="79" spans="1:33" ht="30" customHeight="1">
      <c r="A79" s="72" t="s">
        <v>152</v>
      </c>
      <c r="B79" s="73"/>
      <c r="C79" s="73"/>
      <c r="D79" s="74"/>
      <c r="E79" s="75">
        <f t="shared" ref="E79:P79" si="14">IF(E10=0,IF(E11=0,1,0),IF(E11/E10/E78&lt;=24,1,0))</f>
        <v>1</v>
      </c>
      <c r="F79" s="75">
        <f t="shared" si="14"/>
        <v>1</v>
      </c>
      <c r="G79" s="75">
        <f t="shared" si="14"/>
        <v>1</v>
      </c>
      <c r="H79" s="75">
        <f t="shared" si="14"/>
        <v>1</v>
      </c>
      <c r="I79" s="75">
        <f t="shared" si="14"/>
        <v>1</v>
      </c>
      <c r="J79" s="75">
        <f t="shared" si="14"/>
        <v>1</v>
      </c>
      <c r="K79" s="75">
        <f t="shared" si="14"/>
        <v>1</v>
      </c>
      <c r="L79" s="75">
        <f t="shared" si="14"/>
        <v>1</v>
      </c>
      <c r="M79" s="75">
        <f t="shared" si="14"/>
        <v>1</v>
      </c>
      <c r="N79" s="75">
        <f t="shared" si="14"/>
        <v>1</v>
      </c>
      <c r="O79" s="75">
        <f t="shared" si="14"/>
        <v>1</v>
      </c>
      <c r="P79" s="75">
        <f t="shared" si="14"/>
        <v>1</v>
      </c>
    </row>
    <row r="80" spans="1:33" ht="30" customHeight="1">
      <c r="A80" s="72" t="s">
        <v>153</v>
      </c>
      <c r="B80" s="73"/>
      <c r="C80" s="73"/>
      <c r="D80" s="74"/>
      <c r="E80" s="75">
        <f t="shared" ref="E80:P80" si="15">IF(E10=0,IF(E12=0,1,0),IF(E12/E10&lt;=E78,1,0))</f>
        <v>1</v>
      </c>
      <c r="F80" s="75">
        <f t="shared" si="15"/>
        <v>1</v>
      </c>
      <c r="G80" s="75">
        <f t="shared" si="15"/>
        <v>1</v>
      </c>
      <c r="H80" s="75">
        <f t="shared" si="15"/>
        <v>1</v>
      </c>
      <c r="I80" s="75">
        <f t="shared" si="15"/>
        <v>1</v>
      </c>
      <c r="J80" s="75">
        <f t="shared" si="15"/>
        <v>1</v>
      </c>
      <c r="K80" s="75">
        <f t="shared" si="15"/>
        <v>1</v>
      </c>
      <c r="L80" s="75">
        <f t="shared" si="15"/>
        <v>1</v>
      </c>
      <c r="M80" s="75">
        <f t="shared" si="15"/>
        <v>1</v>
      </c>
      <c r="N80" s="75">
        <f t="shared" si="15"/>
        <v>1</v>
      </c>
      <c r="O80" s="75">
        <f t="shared" si="15"/>
        <v>1</v>
      </c>
      <c r="P80" s="75">
        <f t="shared" si="15"/>
        <v>1</v>
      </c>
    </row>
    <row r="81" spans="1:16" ht="30" customHeight="1">
      <c r="A81" s="72" t="s">
        <v>154</v>
      </c>
      <c r="B81" s="73"/>
      <c r="C81" s="73"/>
      <c r="D81" s="74"/>
      <c r="E81" s="75">
        <f t="shared" ref="E81:P81" si="16">IF(E12=0,IF(E11=0,1,0),IF(E11/E12&lt;=24,1,0))</f>
        <v>1</v>
      </c>
      <c r="F81" s="75">
        <f t="shared" si="16"/>
        <v>1</v>
      </c>
      <c r="G81" s="75">
        <f t="shared" si="16"/>
        <v>1</v>
      </c>
      <c r="H81" s="75">
        <f t="shared" si="16"/>
        <v>1</v>
      </c>
      <c r="I81" s="75">
        <f t="shared" si="16"/>
        <v>1</v>
      </c>
      <c r="J81" s="75">
        <f t="shared" si="16"/>
        <v>1</v>
      </c>
      <c r="K81" s="75">
        <f t="shared" si="16"/>
        <v>1</v>
      </c>
      <c r="L81" s="75">
        <f t="shared" si="16"/>
        <v>1</v>
      </c>
      <c r="M81" s="75">
        <f t="shared" si="16"/>
        <v>1</v>
      </c>
      <c r="N81" s="75">
        <f t="shared" si="16"/>
        <v>1</v>
      </c>
      <c r="O81" s="75">
        <f t="shared" si="16"/>
        <v>1</v>
      </c>
      <c r="P81" s="75">
        <f t="shared" si="16"/>
        <v>1</v>
      </c>
    </row>
    <row r="82" spans="1:16" ht="30" customHeight="1">
      <c r="A82" s="72" t="s">
        <v>155</v>
      </c>
      <c r="B82" s="76"/>
      <c r="C82" s="76"/>
      <c r="D82" s="77"/>
      <c r="E82" s="75"/>
      <c r="F82" s="75"/>
      <c r="G82" s="75">
        <f>IF(G34=0,IF(G32=0,1,0),IF(G32/G34/G78*1000&lt;=1,1,0))</f>
        <v>1</v>
      </c>
      <c r="H82" s="75"/>
      <c r="I82" s="75"/>
      <c r="J82" s="75">
        <f>IF(J34=0,IF(J32=0,1,0),IF(J32/J34/J78*1000&lt;=1,1,0))</f>
        <v>1</v>
      </c>
      <c r="K82" s="75"/>
      <c r="L82" s="75"/>
      <c r="M82" s="75">
        <f>IF(M34=0,IF(M32=0,1,0),IF(M32/M34/M78*1000&lt;=1,1,0))</f>
        <v>1</v>
      </c>
      <c r="N82" s="75"/>
      <c r="O82" s="75"/>
      <c r="P82" s="75">
        <f>IF(P34=0,IF(P32=0,1,0),IF(P32/P34/P78*1000&lt;=1,1,0))</f>
        <v>1</v>
      </c>
    </row>
    <row r="83" spans="1:16" ht="30" customHeight="1">
      <c r="A83" s="72" t="s">
        <v>156</v>
      </c>
      <c r="B83" s="76"/>
      <c r="C83" s="76"/>
      <c r="D83" s="77"/>
      <c r="E83" s="75"/>
      <c r="F83" s="75"/>
      <c r="G83" s="75">
        <f>IF(G39&lt;=G38,1,0)</f>
        <v>1</v>
      </c>
      <c r="H83" s="75"/>
      <c r="I83" s="75"/>
      <c r="J83" s="75">
        <f>IF(J39&lt;=J38,1,0)</f>
        <v>1</v>
      </c>
      <c r="K83" s="75"/>
      <c r="L83" s="75"/>
      <c r="M83" s="75">
        <f>IF(M39&lt;=M38,1,0)</f>
        <v>1</v>
      </c>
      <c r="N83" s="75"/>
      <c r="O83" s="75"/>
      <c r="P83" s="75">
        <f>IF(P39&lt;=P38,1,0)</f>
        <v>1</v>
      </c>
    </row>
    <row r="84" spans="1:16" ht="30" customHeight="1">
      <c r="A84" s="72" t="s">
        <v>157</v>
      </c>
      <c r="B84" s="76"/>
      <c r="C84" s="76"/>
      <c r="D84" s="77"/>
      <c r="E84" s="75"/>
      <c r="F84" s="75"/>
      <c r="G84" s="75">
        <f>IF(G40&lt;=G38,1,0)</f>
        <v>1</v>
      </c>
      <c r="H84" s="75"/>
      <c r="I84" s="75"/>
      <c r="J84" s="75">
        <f>IF(J40&lt;=J38,1,0)</f>
        <v>1</v>
      </c>
      <c r="K84" s="75"/>
      <c r="L84" s="75"/>
      <c r="M84" s="75">
        <f>IF(M40&lt;=M38,1,0)</f>
        <v>1</v>
      </c>
      <c r="N84" s="75"/>
      <c r="O84" s="75"/>
      <c r="P84" s="75">
        <f>IF(P40&lt;=P38,1,0)</f>
        <v>1</v>
      </c>
    </row>
    <row r="85" spans="1:16" ht="30" customHeight="1">
      <c r="A85" s="72" t="s">
        <v>158</v>
      </c>
      <c r="B85" s="76"/>
      <c r="C85" s="76"/>
      <c r="D85" s="77"/>
      <c r="E85" s="75"/>
      <c r="F85" s="75"/>
      <c r="G85" s="75">
        <f>IF(G41&lt;=G38,1,0)</f>
        <v>1</v>
      </c>
      <c r="H85" s="75"/>
      <c r="I85" s="75"/>
      <c r="J85" s="75">
        <f>IF(J41&lt;=J38,1,0)</f>
        <v>1</v>
      </c>
      <c r="K85" s="75"/>
      <c r="L85" s="75"/>
      <c r="M85" s="75">
        <f>IF(M41&lt;=M38,1,0)</f>
        <v>1</v>
      </c>
      <c r="N85" s="75"/>
      <c r="O85" s="75"/>
      <c r="P85" s="75">
        <f>IF(P41&lt;=P38,1,0)</f>
        <v>1</v>
      </c>
    </row>
    <row r="86" spans="1:16" ht="30" customHeight="1">
      <c r="A86" s="72" t="s">
        <v>159</v>
      </c>
      <c r="B86" s="76"/>
      <c r="C86" s="76"/>
      <c r="D86" s="77"/>
      <c r="E86" s="75"/>
      <c r="F86" s="75"/>
      <c r="G86" s="75">
        <f>IF(G43&lt;=G42,1,0)</f>
        <v>1</v>
      </c>
      <c r="H86" s="75"/>
      <c r="I86" s="75"/>
      <c r="J86" s="75">
        <f>IF(J43&lt;=J42,1,0)</f>
        <v>1</v>
      </c>
      <c r="K86" s="75"/>
      <c r="L86" s="75"/>
      <c r="M86" s="75">
        <f>IF(M43&lt;=M42,1,0)</f>
        <v>1</v>
      </c>
      <c r="N86" s="75"/>
      <c r="O86" s="75"/>
      <c r="P86" s="75">
        <f>IF(P43&lt;=P42,1,0)</f>
        <v>1</v>
      </c>
    </row>
    <row r="87" spans="1:16" ht="30" customHeight="1">
      <c r="A87" s="72" t="s">
        <v>160</v>
      </c>
      <c r="B87" s="76"/>
      <c r="C87" s="76"/>
      <c r="D87" s="77"/>
      <c r="E87" s="75"/>
      <c r="F87" s="75"/>
      <c r="G87" s="75">
        <f>IF(G44&lt;=G42,1,0)</f>
        <v>1</v>
      </c>
      <c r="H87" s="75"/>
      <c r="I87" s="75"/>
      <c r="J87" s="75">
        <f>IF(J44&lt;=J42,1,0)</f>
        <v>1</v>
      </c>
      <c r="K87" s="75"/>
      <c r="L87" s="75"/>
      <c r="M87" s="75">
        <f>IF(M44&lt;=M42,1,0)</f>
        <v>1</v>
      </c>
      <c r="N87" s="75"/>
      <c r="O87" s="75"/>
      <c r="P87" s="75">
        <f>IF(P44&lt;=P42,1,0)</f>
        <v>1</v>
      </c>
    </row>
    <row r="88" spans="1:16" ht="30" customHeight="1">
      <c r="A88" s="72" t="s">
        <v>161</v>
      </c>
      <c r="B88" s="76"/>
      <c r="C88" s="76"/>
      <c r="D88" s="77"/>
      <c r="E88" s="75"/>
      <c r="F88" s="75"/>
      <c r="G88" s="75">
        <f>IF(G45&lt;=G42,1,0)</f>
        <v>1</v>
      </c>
      <c r="H88" s="75"/>
      <c r="I88" s="75"/>
      <c r="J88" s="75">
        <f>IF(J45&lt;=J42,1,0)</f>
        <v>1</v>
      </c>
      <c r="K88" s="75"/>
      <c r="L88" s="75"/>
      <c r="M88" s="75">
        <f>IF(M45&lt;=M42,1,0)</f>
        <v>1</v>
      </c>
      <c r="N88" s="75"/>
      <c r="O88" s="75"/>
      <c r="P88" s="75">
        <f>IF(P45&lt;=P42,1,0)</f>
        <v>1</v>
      </c>
    </row>
    <row r="89" spans="1:16" ht="30" customHeight="1">
      <c r="A89" s="72" t="s">
        <v>162</v>
      </c>
      <c r="B89" s="76"/>
      <c r="C89" s="76"/>
      <c r="D89" s="77"/>
      <c r="E89" s="75"/>
      <c r="F89" s="75"/>
      <c r="G89" s="75">
        <f>IF(G47&lt;=G46,1,0)</f>
        <v>1</v>
      </c>
      <c r="H89" s="75"/>
      <c r="I89" s="75"/>
      <c r="J89" s="75">
        <f>IF(J47&lt;=J46,1,0)</f>
        <v>1</v>
      </c>
      <c r="K89" s="75"/>
      <c r="L89" s="75"/>
      <c r="M89" s="75">
        <f>IF(M47&lt;=M46,1,0)</f>
        <v>1</v>
      </c>
      <c r="N89" s="75"/>
      <c r="O89" s="75"/>
      <c r="P89" s="75">
        <f>IF(P47&lt;=P46,1,0)</f>
        <v>1</v>
      </c>
    </row>
    <row r="90" spans="1:16" ht="30" customHeight="1">
      <c r="A90" s="72" t="s">
        <v>163</v>
      </c>
      <c r="B90" s="76"/>
      <c r="C90" s="76"/>
      <c r="D90" s="77"/>
      <c r="E90" s="75"/>
      <c r="F90" s="75"/>
      <c r="G90" s="75">
        <f>IF(G48&lt;=G46,1,0)</f>
        <v>1</v>
      </c>
      <c r="H90" s="75"/>
      <c r="I90" s="75"/>
      <c r="J90" s="75">
        <f>IF(J48&lt;=J46,1,0)</f>
        <v>1</v>
      </c>
      <c r="K90" s="75"/>
      <c r="L90" s="75"/>
      <c r="M90" s="75">
        <f>IF(M48&lt;=M46,1,0)</f>
        <v>1</v>
      </c>
      <c r="N90" s="75"/>
      <c r="O90" s="75"/>
      <c r="P90" s="75">
        <f>IF(P48&lt;=P46,1,0)</f>
        <v>1</v>
      </c>
    </row>
    <row r="91" spans="1:16" ht="30" customHeight="1">
      <c r="A91" s="72" t="s">
        <v>164</v>
      </c>
      <c r="B91" s="76"/>
      <c r="C91" s="76"/>
      <c r="D91" s="77"/>
      <c r="E91" s="75"/>
      <c r="F91" s="75"/>
      <c r="G91" s="75">
        <f>IF(G49&lt;=G46,1,0)</f>
        <v>1</v>
      </c>
      <c r="H91" s="75"/>
      <c r="I91" s="75"/>
      <c r="J91" s="75">
        <f>IF(J49&lt;=J46,1,0)</f>
        <v>1</v>
      </c>
      <c r="K91" s="75"/>
      <c r="L91" s="75"/>
      <c r="M91" s="75">
        <f>IF(M49&lt;=M46,1,0)</f>
        <v>1</v>
      </c>
      <c r="N91" s="75"/>
      <c r="O91" s="75"/>
      <c r="P91" s="75">
        <f>IF(P49&lt;=P46,1,0)</f>
        <v>1</v>
      </c>
    </row>
    <row r="92" spans="1:16" ht="30" customHeight="1">
      <c r="A92" s="72" t="s">
        <v>165</v>
      </c>
      <c r="B92" s="76"/>
      <c r="C92" s="76"/>
      <c r="D92" s="77"/>
      <c r="E92" s="75"/>
      <c r="F92" s="75"/>
      <c r="G92" s="75">
        <f>IF(G52&lt;=G51,1,0)</f>
        <v>1</v>
      </c>
      <c r="H92" s="75"/>
      <c r="I92" s="75"/>
      <c r="J92" s="75">
        <f>IF(J52&lt;=J51,1,0)</f>
        <v>1</v>
      </c>
      <c r="K92" s="75"/>
      <c r="L92" s="75"/>
      <c r="M92" s="75">
        <f>IF(M52&lt;=M51,1,0)</f>
        <v>1</v>
      </c>
      <c r="N92" s="75"/>
      <c r="O92" s="75"/>
      <c r="P92" s="75">
        <f>IF(P52&lt;=P51,1,0)</f>
        <v>1</v>
      </c>
    </row>
    <row r="93" spans="1:16" ht="30" customHeight="1">
      <c r="A93" s="72" t="s">
        <v>166</v>
      </c>
      <c r="B93" s="76"/>
      <c r="C93" s="76"/>
      <c r="D93" s="77"/>
      <c r="E93" s="75"/>
      <c r="F93" s="75"/>
      <c r="G93" s="75">
        <f>IF(G53&lt;=G51,1,0)</f>
        <v>1</v>
      </c>
      <c r="H93" s="75"/>
      <c r="I93" s="75"/>
      <c r="J93" s="75">
        <f>IF(J53&lt;=J51,1,0)</f>
        <v>1</v>
      </c>
      <c r="K93" s="75"/>
      <c r="L93" s="75"/>
      <c r="M93" s="75">
        <f>IF(M53&lt;=M51,1,0)</f>
        <v>1</v>
      </c>
      <c r="N93" s="75"/>
      <c r="O93" s="75"/>
      <c r="P93" s="75">
        <f>IF(P53&lt;=P51,1,0)</f>
        <v>1</v>
      </c>
    </row>
    <row r="94" spans="1:16" ht="30" customHeight="1">
      <c r="A94" s="72" t="s">
        <v>167</v>
      </c>
      <c r="B94" s="76"/>
      <c r="C94" s="76"/>
      <c r="D94" s="77"/>
      <c r="E94" s="75"/>
      <c r="F94" s="75"/>
      <c r="G94" s="75">
        <f>IF(G54&lt;=G51,1,0)</f>
        <v>1</v>
      </c>
      <c r="H94" s="75"/>
      <c r="I94" s="75"/>
      <c r="J94" s="75">
        <f>IF(J54&lt;=J51,1,0)</f>
        <v>1</v>
      </c>
      <c r="K94" s="75"/>
      <c r="L94" s="75"/>
      <c r="M94" s="75">
        <f>IF(M54&lt;=M51,1,0)</f>
        <v>1</v>
      </c>
      <c r="N94" s="75"/>
      <c r="O94" s="75"/>
      <c r="P94" s="75">
        <f>IF(P54&lt;=P51,1,0)</f>
        <v>1</v>
      </c>
    </row>
    <row r="95" spans="1:16" ht="30" customHeight="1">
      <c r="A95" s="72" t="s">
        <v>168</v>
      </c>
      <c r="B95" s="76"/>
      <c r="C95" s="76"/>
      <c r="D95" s="77"/>
      <c r="E95" s="75"/>
      <c r="F95" s="75"/>
      <c r="G95" s="75">
        <f>IF(G57&lt;=G56,1,0)</f>
        <v>1</v>
      </c>
      <c r="H95" s="75"/>
      <c r="I95" s="75"/>
      <c r="J95" s="75">
        <f>IF(J57&lt;=J56,1,0)</f>
        <v>1</v>
      </c>
      <c r="K95" s="75"/>
      <c r="L95" s="75"/>
      <c r="M95" s="75">
        <f>IF(M57&lt;=M56,1,0)</f>
        <v>1</v>
      </c>
      <c r="N95" s="75"/>
      <c r="O95" s="75"/>
      <c r="P95" s="75">
        <f>IF(P57&lt;=P56,1,0)</f>
        <v>1</v>
      </c>
    </row>
    <row r="96" spans="1:16" ht="30" customHeight="1">
      <c r="A96" s="72" t="s">
        <v>169</v>
      </c>
      <c r="B96" s="76"/>
      <c r="C96" s="76"/>
      <c r="D96" s="77"/>
      <c r="E96" s="75"/>
      <c r="F96" s="75"/>
      <c r="G96" s="75">
        <f>IF(G58&lt;=G56,1,0)</f>
        <v>1</v>
      </c>
      <c r="H96" s="75"/>
      <c r="I96" s="75"/>
      <c r="J96" s="75">
        <f>IF(J58&lt;=J56,1,0)</f>
        <v>1</v>
      </c>
      <c r="K96" s="75"/>
      <c r="L96" s="75"/>
      <c r="M96" s="75">
        <f>IF(M58&lt;=M56,1,0)</f>
        <v>1</v>
      </c>
      <c r="N96" s="75"/>
      <c r="O96" s="75"/>
      <c r="P96" s="75">
        <f>IF(P58&lt;=P56,1,0)</f>
        <v>1</v>
      </c>
    </row>
    <row r="97" spans="1:16" ht="30" customHeight="1">
      <c r="A97" s="72" t="s">
        <v>170</v>
      </c>
      <c r="B97" s="76"/>
      <c r="C97" s="76"/>
      <c r="D97" s="77"/>
      <c r="E97" s="75"/>
      <c r="F97" s="75"/>
      <c r="G97" s="75">
        <f>IF(G59&lt;=G56,1,0)</f>
        <v>1</v>
      </c>
      <c r="H97" s="75"/>
      <c r="I97" s="75"/>
      <c r="J97" s="75">
        <f>IF(J59&lt;=J56,1,0)</f>
        <v>1</v>
      </c>
      <c r="K97" s="75"/>
      <c r="L97" s="75"/>
      <c r="M97" s="75">
        <f>IF(M59&lt;=M56,1,0)</f>
        <v>1</v>
      </c>
      <c r="N97" s="75"/>
      <c r="O97" s="75"/>
      <c r="P97" s="75">
        <f>IF(P59&lt;=P56,1,0)</f>
        <v>1</v>
      </c>
    </row>
    <row r="98" spans="1:16" ht="30" customHeight="1">
      <c r="A98" s="72" t="s">
        <v>171</v>
      </c>
      <c r="B98" s="76"/>
      <c r="C98" s="76"/>
      <c r="D98" s="77"/>
      <c r="E98" s="75"/>
      <c r="F98" s="75"/>
      <c r="G98" s="75">
        <f>IF(G63&lt;=(G62+G61),1,0)</f>
        <v>1</v>
      </c>
      <c r="H98" s="75"/>
      <c r="I98" s="75"/>
      <c r="J98" s="75">
        <f>IF(J63&lt;=(J62+J61),1,0)</f>
        <v>1</v>
      </c>
      <c r="K98" s="75"/>
      <c r="L98" s="75"/>
      <c r="M98" s="75">
        <f>IF(M63&lt;=(M62+M61),1,0)</f>
        <v>1</v>
      </c>
      <c r="N98" s="75"/>
      <c r="O98" s="75"/>
      <c r="P98" s="75">
        <f>IF(P63&lt;=(P62+P61),1,0)</f>
        <v>1</v>
      </c>
    </row>
    <row r="99" spans="1:16" ht="30" customHeight="1">
      <c r="A99" s="72" t="s">
        <v>172</v>
      </c>
      <c r="B99" s="76"/>
      <c r="C99" s="76"/>
      <c r="D99" s="77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>
        <f>IF(P64&lt;=(P62+P61),1,0)</f>
        <v>1</v>
      </c>
    </row>
    <row r="100" spans="1:16" ht="30" customHeight="1">
      <c r="A100" s="72" t="s">
        <v>173</v>
      </c>
      <c r="B100" s="76"/>
      <c r="C100" s="76"/>
      <c r="D100" s="77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>
        <f>IF(P65&lt;=(P62+P61),1,0)</f>
        <v>1</v>
      </c>
    </row>
    <row r="101" spans="1:16" ht="30">
      <c r="A101" s="78" t="s">
        <v>174</v>
      </c>
      <c r="B101" s="79"/>
      <c r="C101" s="79"/>
      <c r="D101" s="80"/>
      <c r="E101" s="75">
        <f t="shared" ref="E101:P101" si="17">IF(E11=0,1,IF((E32*1000000)/E11&lt;=100,1,0))</f>
        <v>1</v>
      </c>
      <c r="F101" s="75">
        <f t="shared" si="17"/>
        <v>1</v>
      </c>
      <c r="G101" s="75">
        <f t="shared" si="17"/>
        <v>1</v>
      </c>
      <c r="H101" s="75">
        <f t="shared" si="17"/>
        <v>1</v>
      </c>
      <c r="I101" s="75">
        <f t="shared" si="17"/>
        <v>1</v>
      </c>
      <c r="J101" s="75">
        <f t="shared" si="17"/>
        <v>1</v>
      </c>
      <c r="K101" s="75">
        <f t="shared" si="17"/>
        <v>1</v>
      </c>
      <c r="L101" s="75">
        <f t="shared" si="17"/>
        <v>1</v>
      </c>
      <c r="M101" s="75">
        <f t="shared" si="17"/>
        <v>1</v>
      </c>
      <c r="N101" s="75">
        <f t="shared" si="17"/>
        <v>1</v>
      </c>
      <c r="O101" s="75">
        <f t="shared" si="17"/>
        <v>1</v>
      </c>
      <c r="P101" s="75">
        <f t="shared" si="17"/>
        <v>1</v>
      </c>
    </row>
    <row r="102" spans="1:16" ht="45">
      <c r="A102" s="78" t="s">
        <v>175</v>
      </c>
      <c r="B102" s="79"/>
      <c r="C102" s="79"/>
      <c r="D102" s="80"/>
      <c r="E102" s="81"/>
      <c r="F102" s="75"/>
      <c r="G102" s="75">
        <f>IF(G10&gt;=(G61+G62),1,0)</f>
        <v>1</v>
      </c>
      <c r="H102" s="75"/>
      <c r="I102" s="75"/>
      <c r="J102" s="75">
        <f>IF(J10&gt;=(J61+J62),1,0)</f>
        <v>1</v>
      </c>
      <c r="K102" s="75"/>
      <c r="L102" s="75"/>
      <c r="M102" s="75">
        <f>IF(M10&gt;=(M61+M62),1,0)</f>
        <v>1</v>
      </c>
      <c r="N102" s="75"/>
      <c r="O102" s="75"/>
      <c r="P102" s="75">
        <f>IF(P10&gt;=(P61+P62),1,0)</f>
        <v>1</v>
      </c>
    </row>
    <row r="103" spans="1:16" ht="30">
      <c r="A103" s="82" t="s">
        <v>176</v>
      </c>
      <c r="B103" s="76"/>
      <c r="C103" s="76"/>
      <c r="D103" s="76"/>
      <c r="E103" s="75">
        <f>IF(E11&gt;0,1,IF(SUM(E10:E65)&lt;=0,1,0))</f>
        <v>1</v>
      </c>
      <c r="F103" s="75">
        <f t="shared" ref="F103:P103" si="18">IF(F11&gt;0,1,IF(SUM(F10:F65)&lt;=0,1,0))</f>
        <v>1</v>
      </c>
      <c r="G103" s="75">
        <f t="shared" si="18"/>
        <v>1</v>
      </c>
      <c r="H103" s="75">
        <f t="shared" si="18"/>
        <v>1</v>
      </c>
      <c r="I103" s="75">
        <f t="shared" si="18"/>
        <v>1</v>
      </c>
      <c r="J103" s="75">
        <f t="shared" si="18"/>
        <v>1</v>
      </c>
      <c r="K103" s="75">
        <f t="shared" si="18"/>
        <v>1</v>
      </c>
      <c r="L103" s="75">
        <f t="shared" si="18"/>
        <v>1</v>
      </c>
      <c r="M103" s="75">
        <f t="shared" si="18"/>
        <v>1</v>
      </c>
      <c r="N103" s="75">
        <f t="shared" si="18"/>
        <v>1</v>
      </c>
      <c r="O103" s="75">
        <f t="shared" si="18"/>
        <v>1</v>
      </c>
      <c r="P103" s="75">
        <f t="shared" si="18"/>
        <v>1</v>
      </c>
    </row>
    <row r="104" spans="1:16" ht="30">
      <c r="A104" s="82" t="s">
        <v>177</v>
      </c>
      <c r="B104" s="76"/>
      <c r="C104" s="76"/>
      <c r="D104" s="76"/>
      <c r="E104" s="83">
        <f>IF(E11=0,IF(E12=0,1,0),IF(E12&lt;=E11,1,0))</f>
        <v>1</v>
      </c>
      <c r="F104" s="83">
        <f t="shared" ref="F104:P104" si="19">IF(F11=0,IF(F12=0,1,0),IF(F12&lt;=F11,1,0))</f>
        <v>1</v>
      </c>
      <c r="G104" s="83">
        <f t="shared" si="19"/>
        <v>1</v>
      </c>
      <c r="H104" s="83">
        <f t="shared" si="19"/>
        <v>1</v>
      </c>
      <c r="I104" s="83">
        <f t="shared" si="19"/>
        <v>1</v>
      </c>
      <c r="J104" s="83">
        <f t="shared" si="19"/>
        <v>1</v>
      </c>
      <c r="K104" s="83">
        <f t="shared" si="19"/>
        <v>1</v>
      </c>
      <c r="L104" s="83">
        <f t="shared" si="19"/>
        <v>1</v>
      </c>
      <c r="M104" s="83">
        <f t="shared" si="19"/>
        <v>1</v>
      </c>
      <c r="N104" s="83">
        <f t="shared" si="19"/>
        <v>1</v>
      </c>
      <c r="O104" s="83">
        <f t="shared" si="19"/>
        <v>1</v>
      </c>
      <c r="P104" s="83">
        <f t="shared" si="19"/>
        <v>1</v>
      </c>
    </row>
    <row r="106" spans="1:16" ht="15.75">
      <c r="A106" s="84" t="s">
        <v>178</v>
      </c>
      <c r="B106" s="99" t="s">
        <v>181</v>
      </c>
      <c r="C106" s="100"/>
      <c r="D106" s="100"/>
      <c r="E106" s="86"/>
      <c r="F106" s="86"/>
      <c r="G106" s="99" t="s">
        <v>182</v>
      </c>
      <c r="H106" s="100"/>
      <c r="I106" s="100"/>
    </row>
    <row r="107" spans="1:16" ht="15.75">
      <c r="A107" s="89"/>
      <c r="B107" s="100"/>
      <c r="C107" s="100"/>
      <c r="D107" s="100"/>
      <c r="E107" s="86"/>
      <c r="F107" s="86"/>
      <c r="G107" s="100"/>
      <c r="H107" s="100"/>
      <c r="I107" s="100"/>
    </row>
    <row r="108" spans="1:16" ht="15.75">
      <c r="A108" s="89"/>
      <c r="B108" s="100"/>
      <c r="C108" s="100"/>
      <c r="D108" s="100"/>
      <c r="E108" s="86"/>
      <c r="F108" s="86"/>
      <c r="G108" s="100"/>
      <c r="H108" s="100"/>
      <c r="I108" s="100"/>
    </row>
    <row r="109" spans="1:16" ht="15.75">
      <c r="A109" s="89"/>
      <c r="B109" s="100"/>
      <c r="C109" s="100"/>
      <c r="D109" s="100"/>
      <c r="E109" s="86"/>
      <c r="F109" s="86"/>
      <c r="G109" s="100"/>
      <c r="H109" s="100"/>
      <c r="I109" s="100"/>
    </row>
    <row r="110" spans="1:16" ht="15.75">
      <c r="A110" s="89"/>
      <c r="B110" s="100"/>
      <c r="C110" s="100"/>
      <c r="D110" s="100"/>
      <c r="E110" s="86"/>
      <c r="F110" s="86"/>
      <c r="G110" s="100"/>
      <c r="H110" s="100"/>
      <c r="I110" s="100"/>
    </row>
    <row r="111" spans="1:16" ht="15.75">
      <c r="A111" s="91"/>
      <c r="B111" s="100"/>
      <c r="C111" s="100"/>
      <c r="D111" s="100"/>
      <c r="E111" s="86"/>
      <c r="F111" s="86"/>
      <c r="G111" s="100"/>
      <c r="H111" s="100"/>
      <c r="I111" s="100"/>
    </row>
    <row r="112" spans="1:16" ht="15.75">
      <c r="A112" s="89"/>
      <c r="B112" s="100"/>
      <c r="C112" s="100"/>
      <c r="D112" s="100"/>
      <c r="E112" s="86"/>
      <c r="F112" s="86"/>
      <c r="G112" s="100"/>
      <c r="H112" s="100"/>
      <c r="I112" s="100"/>
    </row>
    <row r="113" spans="1:17" ht="15.75">
      <c r="A113" s="89"/>
      <c r="B113" s="100"/>
      <c r="C113" s="100"/>
      <c r="D113" s="100"/>
      <c r="E113" s="86"/>
      <c r="F113" s="86"/>
      <c r="G113" s="100"/>
      <c r="H113" s="100"/>
      <c r="I113" s="100"/>
    </row>
    <row r="114" spans="1:17" ht="15.75">
      <c r="A114" s="89"/>
      <c r="B114" s="100"/>
      <c r="C114" s="100"/>
      <c r="D114" s="100"/>
      <c r="E114" s="86"/>
      <c r="F114" s="86"/>
      <c r="G114" s="100"/>
      <c r="H114" s="100"/>
      <c r="I114" s="100"/>
    </row>
    <row r="115" spans="1:17" ht="15.75">
      <c r="A115" s="89"/>
      <c r="B115" s="100"/>
      <c r="C115" s="100"/>
      <c r="D115" s="100"/>
      <c r="E115" s="86"/>
      <c r="F115" s="86"/>
      <c r="G115" s="100"/>
      <c r="H115" s="100"/>
      <c r="I115" s="100"/>
    </row>
    <row r="116" spans="1:17" ht="15.75">
      <c r="A116" s="89"/>
      <c r="B116" s="100"/>
      <c r="C116" s="100"/>
      <c r="D116" s="100"/>
      <c r="E116" s="86"/>
      <c r="F116" s="86"/>
      <c r="G116" s="100"/>
      <c r="H116" s="100"/>
      <c r="I116" s="100"/>
    </row>
    <row r="119" spans="1:17" ht="31.5" customHeight="1">
      <c r="A119" s="101" t="s">
        <v>179</v>
      </c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85"/>
    </row>
    <row r="120" spans="1:17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</row>
  </sheetData>
  <sheetProtection algorithmName="SHA-512" hashValue="SOM38EYQs3MmXJwSdaoTaMWu+T+bz+t5tVEXSL6Q/Rz8euAjW3mEr/cxVp66iYXKObA0Bx4LIdMu3UIm0Ayvsw==" saltValue="SS1ZNzLhuZzsBFqRcvjMqA==" spinCount="100000" sheet="1" objects="1" scenarios="1"/>
  <mergeCells count="16">
    <mergeCell ref="B106:D116"/>
    <mergeCell ref="G106:I116"/>
    <mergeCell ref="A119:P119"/>
    <mergeCell ref="C6:K6"/>
    <mergeCell ref="A9:C9"/>
    <mergeCell ref="A20:C20"/>
    <mergeCell ref="A33:C33"/>
    <mergeCell ref="G73:I73"/>
    <mergeCell ref="E74:F74"/>
    <mergeCell ref="G74:I74"/>
    <mergeCell ref="A1:P1"/>
    <mergeCell ref="A3:B3"/>
    <mergeCell ref="C3:K3"/>
    <mergeCell ref="A4:A5"/>
    <mergeCell ref="C4:K4"/>
    <mergeCell ref="C5:K5"/>
  </mergeCells>
  <conditionalFormatting sqref="E33:P33 E19:P20 D51:D59">
    <cfRule type="expression" dxfId="16" priority="33">
      <formula>ISTEXT(D19)</formula>
    </cfRule>
  </conditionalFormatting>
  <conditionalFormatting sqref="D14:P18 D11:D12 E10:P13">
    <cfRule type="expression" dxfId="15" priority="32">
      <formula>ISTEXT(D10)</formula>
    </cfRule>
  </conditionalFormatting>
  <conditionalFormatting sqref="D13">
    <cfRule type="expression" dxfId="14" priority="31">
      <formula>ISTEXT(D13)</formula>
    </cfRule>
  </conditionalFormatting>
  <conditionalFormatting sqref="D21:P31 D32">
    <cfRule type="expression" dxfId="13" priority="30">
      <formula>ISTEXT(D21)</formula>
    </cfRule>
  </conditionalFormatting>
  <conditionalFormatting sqref="D34:P50 E51:P59">
    <cfRule type="expression" dxfId="12" priority="29">
      <formula>ISTEXT(D34)</formula>
    </cfRule>
  </conditionalFormatting>
  <conditionalFormatting sqref="E64:P65">
    <cfRule type="expression" dxfId="11" priority="28">
      <formula>ISTEXT(E64)</formula>
    </cfRule>
  </conditionalFormatting>
  <conditionalFormatting sqref="E60:P60">
    <cfRule type="expression" dxfId="10" priority="27">
      <formula>ISTEXT(E60)</formula>
    </cfRule>
  </conditionalFormatting>
  <conditionalFormatting sqref="E61:P63">
    <cfRule type="expression" dxfId="9" priority="26">
      <formula>ISTEXT(E61)</formula>
    </cfRule>
  </conditionalFormatting>
  <conditionalFormatting sqref="D60 D64:D65">
    <cfRule type="expression" dxfId="8" priority="25">
      <formula>ISTEXT(D60)</formula>
    </cfRule>
  </conditionalFormatting>
  <conditionalFormatting sqref="E32:P32">
    <cfRule type="expression" dxfId="7" priority="24">
      <formula>ISTEXT(E32)</formula>
    </cfRule>
  </conditionalFormatting>
  <conditionalFormatting sqref="E67:P67">
    <cfRule type="expression" dxfId="6" priority="22">
      <formula>ISTEXT(E67)</formula>
    </cfRule>
  </conditionalFormatting>
  <conditionalFormatting sqref="D67">
    <cfRule type="expression" dxfId="5" priority="23">
      <formula>ISTEXT(D67)</formula>
    </cfRule>
  </conditionalFormatting>
  <conditionalFormatting sqref="E68:P71">
    <cfRule type="expression" dxfId="4" priority="21">
      <formula>ISTEXT(E68)</formula>
    </cfRule>
  </conditionalFormatting>
  <conditionalFormatting sqref="D10">
    <cfRule type="expression" dxfId="3" priority="20">
      <formula>ISTEXT(D10)</formula>
    </cfRule>
  </conditionalFormatting>
  <conditionalFormatting sqref="D61:D63">
    <cfRule type="expression" dxfId="2" priority="19">
      <formula>ISTEXT(D61)</formula>
    </cfRule>
  </conditionalFormatting>
  <conditionalFormatting sqref="D68:D71">
    <cfRule type="expression" dxfId="1" priority="18">
      <formula>ISTEXT(D68)</formula>
    </cfRule>
  </conditionalFormatting>
  <conditionalFormatting sqref="A4:A5">
    <cfRule type="expression" dxfId="0" priority="1">
      <formula>$A$4="ЕСТЬ ОШИБКИ"</formula>
    </cfRule>
  </conditionalFormatting>
  <dataValidations count="9">
    <dataValidation type="list" allowBlank="1" showInputMessage="1" showErrorMessage="1" sqref="O3">
      <formula1>"2023,2024,2025,2026,2027"</formula1>
    </dataValidation>
    <dataValidation type="whole" allowBlank="1" showInputMessage="1" showErrorMessage="1" sqref="E10:P13">
      <formula1>0</formula1>
      <formula2>2000000</formula2>
    </dataValidation>
    <dataValidation type="whole" allowBlank="1" showInputMessage="1" showErrorMessage="1" errorTitle="Внимание!!!" error="Вводить только целое число!!!" sqref="P51:P59 M51:M59 G51:G59 J51:J59 M38:M49 P38:P49 G38:G49 J38:J49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4:P14 E21:P21 E28:P28 K34:L49 P34:P37 N34:O49 H34:I49 J34:J37 K61:L63 F50:P50 M34:M37 E34:F49 G34:G37 K51:L59 H51:I59 E50:E65 N51:O59 G60:O60 H61:I63 N61:O63 F51:F63 F64:O65 E67:P67"/>
    <dataValidation allowBlank="1" showErrorMessage="1" sqref="D34:D65 D21:D32 D11:D18 D67:D72"/>
    <dataValidation type="whole" allowBlank="1" showErrorMessage="1" errorTitle="Внимание!!!" error="Вводить только целое число!!!" sqref="E15:P18 J61:J63 P60:P65 G61:G63 E29:P31 E22:P27 E68:P71 M61:M63">
      <formula1>0</formula1>
      <formula2>40000</formula2>
    </dataValidation>
    <dataValidation allowBlank="1" showInputMessage="1" showErrorMessage="1" errorTitle="Внимание!!!" error="Вводить только целое число!!!" sqref="E32:P32"/>
    <dataValidation type="list" allowBlank="1" showInputMessage="1" showErrorMessage="1" sqref="M3">
      <formula1>"январь,февраль,март,апрель,май,июнь,июль,август,сентябрь,октябрь,ноябрь,декабрь,"</formula1>
    </dataValidation>
    <dataValidation type="textLength" allowBlank="1" showInputMessage="1" showErrorMessage="1" errorTitle="Ошибка" error="ИНН юр.лица =10 знакам, физ.лица = 12 знакам" sqref="C5:K5">
      <formula1>10</formula1>
      <formula2>12</formula2>
    </dataValidation>
  </dataValidations>
  <hyperlinks>
    <hyperlink ref="A79" location="_A79" display="Кол-во отработанных часов одним работником превышает 24 часа в сутки. Проверьте правильность данных в строках 12 и/или 11"/>
    <hyperlink ref="A80" location="_A80" display="Отношение отработанных дней на кол-во работников превышает кол-во дней в месяце. Проверьте правильность данных в строках 12 и/или 10"/>
    <hyperlink ref="A81" location="_A81" display="Одним работником не может быть отработано более 24 часов в сутки. Проверьте правильность данных в строке 12 и/или 11"/>
    <hyperlink ref="A82" location="_A82" display="Пробег одной единицы ТС превышает 1000 км. в день. Проверьте правильность данных в строке 32 и/или 34"/>
    <hyperlink ref="A83" location="_A83" display="Кол-во единиц ТС, оснащенных ремнями безопасности, превышает кол-во единиц ТС. Проверьте правильность данных в строке 39 и/или 38"/>
    <hyperlink ref="A84" location="_A84" display="Кол-во единиц ТС, оснащенных БСМТС, превышает кол-во единиц ТС. Проверьте правильность данных в строке 40 и/или 38"/>
    <hyperlink ref="A85" location="_A85" display="Кол-во единиц ТС, оснащенных видеорегистраторами, превышает кол-во единиц ТС. Проверьте правильность данных в строке 41 и/или 38"/>
    <hyperlink ref="A86" location="_A86" display="Кол-во единиц ТС, оснащенных ремнями безопасности, превышает кол-во единиц ТС. Проверьте правильность данных в строке 43 и/или 42"/>
    <hyperlink ref="A87" location="_A87" display="Кол-во единиц ТС, оснащенных БСМТС, превышает кол-во единиц ТС. Проверьте правильность данных в строке 44 и/или 42"/>
    <hyperlink ref="A88" location="_A88" display="Кол-во единиц ТС, оснащенных видеорегистраторами, превышает кол-во единиц ТС. Проверьте правильность данных в строке 45 и/или 42"/>
    <hyperlink ref="A89" location="_A89" display="Кол-во единиц ТС, оснащенных ремнями безопасности, превышает кол-во единиц ТС. Проверьте правильность данных в строке 47 и/или 46"/>
    <hyperlink ref="A90" location="_A90" display="Кол-во единиц ТС, оснащенных БСМТС, превышает кол-во единиц ТС. Проверьте правильность данных в строке 48 и/или 46"/>
    <hyperlink ref="A91" location="_A91" display="Кол-во единиц ТС, оснащенных видеорегистраторами, превышает кол-во единиц ТС. Проверьте правильность данных в строке 49 и/или 46"/>
    <hyperlink ref="A92" location="_A92" display="Кол-во единиц ТС, оснащенных ремнями безопасности, превышает кол-во единиц ТС. Проверьте правильность данных в строке 52 и/или 51"/>
    <hyperlink ref="A93" location="_A93" display="Кол-во единиц ТС, оснащенных БСМТС, превышает кол-во единиц ТС. Проверьте правильность данных в строке 53 и/или 51"/>
    <hyperlink ref="A94" location="_A94" display="Кол-во единиц ТС, оснащенных видеорегистраторами, превышает кол-во единиц ТС. Проверьте правильность данных в строке 54 и/или 51"/>
    <hyperlink ref="A98" location="_A98" display="Кол-во обученных водителей &quot;Защитному вождению&quot;, превышает кол-во водителей. Проверьте правильность данных в строке 63 и/или 61;62"/>
    <hyperlink ref="A99" location="_A99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0" location="_A100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5" location="_A95" display="Кол-во единиц ТС, оснащенных ремнями безопасности, превышает кол-во единиц ТС. Проверьте правильность данных в строке 57 и/или 56"/>
    <hyperlink ref="A96" location="_A96" display="Кол-во единиц ТС, оснащенных БСМТС, превышает кол-во единиц ТС. Проверьте правильность данных в строке 58 и/или 56"/>
    <hyperlink ref="A97" location="_A97" display="Кол-во единиц ТС, оснащенных видеорегистраторами, превышает кол-во единиц ТС. Проверьте правильность данных в строке 59 и/или 56"/>
    <hyperlink ref="A102" location="_A101" display="Сумма количества водителей подрядных / субподрядных организаций и количества иных работников подрядных ОГ, управляющих ТС подрядных организаций превышает Количество работников подрядных и субподрядных ОГ. Проверьте правильность данных в строке 61 и/или 62"/>
    <hyperlink ref="A101" location="_A102" display="Отношение пробега ТС подрядных/субподрядных ОГ на количество отработанных человеко-часов &gt; 100. Проверьте правильность данных в строке 32 и/или 11."/>
    <hyperlink ref="A103" location="_A103" display="Количество отработанных человеко-часов = 0, при этом заполнены данные в других ячейках. Проверьте правильность данных в строке 11 и/или с 10 по 65"/>
    <hyperlink ref="A104" location="_A104" display="Кол-во отработанных человеко-дней не должно быть больше отработанных человеко-часов. Проверьте правильность данных в строке 12 и/или 11."/>
  </hyperlinks>
  <pageMargins left="0.7" right="0.7" top="0.75" bottom="0.75" header="0.3" footer="0.3"/>
  <pageSetup paperSize="8" scale="62" orientation="landscape" horizontalDpi="300" verticalDpi="300" r:id="rId1"/>
  <headerFooter>
    <oddFooter>&amp;C&amp;"Times New Roman"&amp;1041.23/3970.04</oddFooter>
  </headerFooter>
  <customProperties>
    <customPr name="_pios_id" r:id="rId2"/>
  </customPropertie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7" id="{1FC5B73C-E480-4477-B56B-C63545B7475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E79:P79</xm:sqref>
        </x14:conditionalFormatting>
        <x14:conditionalFormatting xmlns:xm="http://schemas.microsoft.com/office/excel/2006/main">
          <x14:cfRule type="iconSet" priority="34" id="{A9253C19-1E2F-4B73-8A24-D1E94FE5DC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E80:P81 E82:I94 K82:L94 K98:L100 N98:P100 N82:O94 E98:I100</xm:sqref>
        </x14:conditionalFormatting>
        <x14:conditionalFormatting xmlns:xm="http://schemas.microsoft.com/office/excel/2006/main">
          <x14:cfRule type="iconSet" priority="16" id="{EF194175-32EC-4E0D-AC67-3BE7CBE79E2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E95:F97 H95:I97 K95:L97 N95:O97</xm:sqref>
        </x14:conditionalFormatting>
        <x14:conditionalFormatting xmlns:xm="http://schemas.microsoft.com/office/excel/2006/main">
          <x14:cfRule type="iconSet" priority="15" id="{74322AE5-268F-4D32-91DA-7BDCB6CC8B69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G95:G97</xm:sqref>
        </x14:conditionalFormatting>
        <x14:conditionalFormatting xmlns:xm="http://schemas.microsoft.com/office/excel/2006/main">
          <x14:cfRule type="iconSet" priority="14" id="{4C63591A-C7CE-4679-B1CE-5FC8B3DC758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J99:J100 J82:J94</xm:sqref>
        </x14:conditionalFormatting>
        <x14:conditionalFormatting xmlns:xm="http://schemas.microsoft.com/office/excel/2006/main">
          <x14:cfRule type="iconSet" priority="13" id="{81ACF539-2343-40CB-8506-18AE121C0C9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J95:J97</xm:sqref>
        </x14:conditionalFormatting>
        <x14:conditionalFormatting xmlns:xm="http://schemas.microsoft.com/office/excel/2006/main">
          <x14:cfRule type="iconSet" priority="12" id="{49245DC4-5997-40D4-9907-B402C649C8E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M99:M100 M82:M94</xm:sqref>
        </x14:conditionalFormatting>
        <x14:conditionalFormatting xmlns:xm="http://schemas.microsoft.com/office/excel/2006/main">
          <x14:cfRule type="iconSet" priority="11" id="{E75CC967-0D75-46E3-A89C-3D8336C8CF1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M95:M97</xm:sqref>
        </x14:conditionalFormatting>
        <x14:conditionalFormatting xmlns:xm="http://schemas.microsoft.com/office/excel/2006/main">
          <x14:cfRule type="iconSet" priority="10" id="{AECC577C-6895-42CF-9AC6-6CC62739C0C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P82:P94</xm:sqref>
        </x14:conditionalFormatting>
        <x14:conditionalFormatting xmlns:xm="http://schemas.microsoft.com/office/excel/2006/main">
          <x14:cfRule type="iconSet" priority="9" id="{E9F3A2FC-C22C-4C29-9FB4-3342193EB6A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P95:P97</xm:sqref>
        </x14:conditionalFormatting>
        <x14:conditionalFormatting xmlns:xm="http://schemas.microsoft.com/office/excel/2006/main">
          <x14:cfRule type="iconSet" priority="8" id="{B8901DB5-B2FD-40DF-A25A-C781362003A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J98</xm:sqref>
        </x14:conditionalFormatting>
        <x14:conditionalFormatting xmlns:xm="http://schemas.microsoft.com/office/excel/2006/main">
          <x14:cfRule type="iconSet" priority="7" id="{CD1E64AB-8810-4AFF-88C7-5DF01F1164D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M98</xm:sqref>
        </x14:conditionalFormatting>
        <x14:conditionalFormatting xmlns:xm="http://schemas.microsoft.com/office/excel/2006/main">
          <x14:cfRule type="iconSet" priority="6" id="{F2911E25-25AA-493D-92EB-5FAF2D2813FB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B4</xm:sqref>
        </x14:conditionalFormatting>
        <x14:conditionalFormatting xmlns:xm="http://schemas.microsoft.com/office/excel/2006/main">
          <x14:cfRule type="iconSet" priority="5" id="{17F8E2EB-805E-4970-B22C-199FC45A39AA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E102</xm:sqref>
        </x14:conditionalFormatting>
        <x14:conditionalFormatting xmlns:xm="http://schemas.microsoft.com/office/excel/2006/main">
          <x14:cfRule type="iconSet" priority="4" id="{46340FA9-9D7B-41B3-B356-F96AEFE50BF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F102:P102</xm:sqref>
        </x14:conditionalFormatting>
        <x14:conditionalFormatting xmlns:xm="http://schemas.microsoft.com/office/excel/2006/main">
          <x14:cfRule type="iconSet" priority="3" id="{83985EEA-8696-4D02-A15F-BB64D98A871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E101:P101</xm:sqref>
        </x14:conditionalFormatting>
        <x14:conditionalFormatting xmlns:xm="http://schemas.microsoft.com/office/excel/2006/main">
          <x14:cfRule type="iconSet" priority="2" id="{B647F43B-A2C0-425B-8450-ADD15964382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E103:P104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IT 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Полина Игоревна</dc:creator>
  <cp:lastModifiedBy>Ляпустина Ольга Валерьевна</cp:lastModifiedBy>
  <cp:lastPrinted>2024-07-23T06:04:25Z</cp:lastPrinted>
  <dcterms:created xsi:type="dcterms:W3CDTF">2024-06-13T07:55:08Z</dcterms:created>
  <dcterms:modified xsi:type="dcterms:W3CDTF">2024-12-02T08:48:49Z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P_RSD_GUID">
    <vt:lpwstr>PqsPU0NpNHdX00002X166W</vt:lpwstr>
  </property>
</Properties>
</file>